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65" tabRatio="921" activeTab="0"/>
  </bookViews>
  <sheets>
    <sheet name="Судейская выездка мини кап" sheetId="1" r:id="rId1"/>
    <sheet name="Езда 1.2 " sheetId="2" r:id="rId2"/>
    <sheet name="Езда 1.1" sheetId="3" r:id="rId3"/>
    <sheet name="Езда 2.3МК" sheetId="4" r:id="rId4"/>
    <sheet name="ППД В МК" sheetId="5" r:id="rId5"/>
    <sheet name="Езда 2.2МК" sheetId="6" r:id="rId6"/>
    <sheet name="ППДА МК" sheetId="7" r:id="rId7"/>
    <sheet name=" ЛППони МК" sheetId="8" r:id="rId8"/>
    <sheet name=" КППМКап" sheetId="9" r:id="rId9"/>
  </sheets>
  <definedNames>
    <definedName name="_xlnm.Print_Titles" localSheetId="4">'ППД В МК'!$8:$9</definedName>
    <definedName name="_xlnm.Print_Titles" localSheetId="6">'ППДА МК'!$8:$9</definedName>
    <definedName name="_xlnm.Print_Area" localSheetId="8">' КППМКап'!$A$1:$AF$15</definedName>
    <definedName name="_xlnm.Print_Area" localSheetId="7">' ЛППони МК'!$A$1:$AF$16</definedName>
    <definedName name="_xlnm.Print_Area" localSheetId="2">'Езда 1.1'!$A$1:$Z$18</definedName>
    <definedName name="_xlnm.Print_Area" localSheetId="1">'Езда 1.2 '!$A$1:$Z$20</definedName>
    <definedName name="_xlnm.Print_Area" localSheetId="5">'Езда 2.2МК'!$A$1:$AA$23</definedName>
    <definedName name="_xlnm.Print_Area" localSheetId="3">'Езда 2.3МК'!$A$1:$Y$21</definedName>
    <definedName name="_xlnm.Print_Area" localSheetId="4">'ППД В МК'!$A$1:$AG$16</definedName>
    <definedName name="_xlnm.Print_Area" localSheetId="6">'ППДА МК'!$A$1:$AE$18</definedName>
  </definedNames>
  <calcPr fullCalcOnLoad="1"/>
</workbook>
</file>

<file path=xl/sharedStrings.xml><?xml version="1.0" encoding="utf-8"?>
<sst xmlns="http://schemas.openxmlformats.org/spreadsheetml/2006/main" count="953" uniqueCount="294">
  <si>
    <t>Румянцева Е.А. - ВК - Ленинградская область</t>
  </si>
  <si>
    <t>Главный секретарь</t>
  </si>
  <si>
    <t>Лудина И.В. - ВК - Санкт-Петербург</t>
  </si>
  <si>
    <t>Главный судья</t>
  </si>
  <si>
    <t>1Ю</t>
  </si>
  <si>
    <t>ЭквиЛидер, Московская область</t>
  </si>
  <si>
    <t>Игнатова О.</t>
  </si>
  <si>
    <t>007421</t>
  </si>
  <si>
    <r>
      <rPr>
        <b/>
        <sz val="9"/>
        <rFont val="Verdana"/>
        <family val="2"/>
      </rPr>
      <t>ФАИР ТИЛЛИ</t>
    </r>
    <r>
      <rPr>
        <sz val="9"/>
        <rFont val="Verdana"/>
        <family val="2"/>
      </rPr>
      <t>-08 (132 ), коб., вор.-чал., уэльс.пони, Blaenpentre Red Fox, Великобритания</t>
    </r>
  </si>
  <si>
    <t>005605</t>
  </si>
  <si>
    <r>
      <t xml:space="preserve">ГРИГОРЬЕВА </t>
    </r>
    <r>
      <rPr>
        <sz val="9"/>
        <rFont val="Verdana"/>
        <family val="2"/>
      </rPr>
      <t>Екатерина, 2005</t>
    </r>
  </si>
  <si>
    <t>Московская область - СДЮШОР "Белка"</t>
  </si>
  <si>
    <t>Коблякова А.</t>
  </si>
  <si>
    <t>Пахомова А.</t>
  </si>
  <si>
    <t>013149</t>
  </si>
  <si>
    <r>
      <rPr>
        <b/>
        <sz val="9"/>
        <rFont val="Verdana"/>
        <family val="2"/>
      </rPr>
      <t>КОРТИК</t>
    </r>
    <r>
      <rPr>
        <sz val="9"/>
        <rFont val="Verdana"/>
        <family val="2"/>
      </rPr>
      <t>-08 (150), мер., гн.,  карач., Дербист, Карачаево-Черкесская Респ</t>
    </r>
  </si>
  <si>
    <t>002103</t>
  </si>
  <si>
    <r>
      <t xml:space="preserve">ИЗМАЛКОВА </t>
    </r>
    <r>
      <rPr>
        <sz val="9"/>
        <rFont val="Verdana"/>
        <family val="2"/>
      </rPr>
      <t>Анна, 2003</t>
    </r>
  </si>
  <si>
    <t>014776</t>
  </si>
  <si>
    <r>
      <rPr>
        <b/>
        <sz val="9"/>
        <rFont val="Verdana"/>
        <family val="2"/>
      </rPr>
      <t>ЛЮКС</t>
    </r>
    <r>
      <rPr>
        <sz val="9"/>
        <rFont val="Verdana"/>
        <family val="2"/>
      </rPr>
      <t>-09 (127) , мер., гн., уэльс.пони, Ти Коэтшус Муншайн, Московская обл</t>
    </r>
  </si>
  <si>
    <r>
      <t xml:space="preserve">САМИ </t>
    </r>
    <r>
      <rPr>
        <sz val="9"/>
        <rFont val="Verdana"/>
        <family val="2"/>
      </rPr>
      <t>София Хассан Ахмед, 2005</t>
    </r>
  </si>
  <si>
    <t>Санкт-Петербург</t>
  </si>
  <si>
    <t>Ружинская Е.</t>
  </si>
  <si>
    <t>Загоруйко С.</t>
  </si>
  <si>
    <t>010557</t>
  </si>
  <si>
    <r>
      <t>ВИКОНТ</t>
    </r>
    <r>
      <rPr>
        <sz val="9"/>
        <rFont val="Verdana"/>
        <family val="2"/>
      </rPr>
      <t>-09 (132), жер., гнед., арабо-пони, Огонь, Московская область</t>
    </r>
  </si>
  <si>
    <t>001604</t>
  </si>
  <si>
    <r>
      <t xml:space="preserve">ЗАГОРУЙКО </t>
    </r>
    <r>
      <rPr>
        <sz val="9"/>
        <rFont val="Verdana"/>
        <family val="2"/>
      </rPr>
      <t>Екатерина, 2004</t>
    </r>
  </si>
  <si>
    <t>к</t>
  </si>
  <si>
    <t>Место</t>
  </si>
  <si>
    <t>%</t>
  </si>
  <si>
    <t>Баллы</t>
  </si>
  <si>
    <t>Вып.
норм.</t>
  </si>
  <si>
    <t>Всего %</t>
  </si>
  <si>
    <t>Сумма общих оценок</t>
  </si>
  <si>
    <t>Всего баллов</t>
  </si>
  <si>
    <t>Прочие ошибки</t>
  </si>
  <si>
    <t>Ошибки в схеме</t>
  </si>
  <si>
    <t>В</t>
  </si>
  <si>
    <t>М</t>
  </si>
  <si>
    <t>С</t>
  </si>
  <si>
    <t>Н</t>
  </si>
  <si>
    <t>Е</t>
  </si>
  <si>
    <t>Команда, регион</t>
  </si>
  <si>
    <t>Владелец</t>
  </si>
  <si>
    <t>Рег.№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</si>
  <si>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</si>
  <si>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</si>
  <si>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</si>
  <si>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t>Езда</t>
  </si>
  <si>
    <t>№ лошади</t>
  </si>
  <si>
    <t>26 мая  2018 г.</t>
  </si>
  <si>
    <t>КК "Форсайд" / Ленинградская область</t>
  </si>
  <si>
    <r>
      <t xml:space="preserve">Судьи: </t>
    </r>
    <r>
      <rPr>
        <sz val="8"/>
        <rFont val="Verdana"/>
        <family val="2"/>
      </rPr>
      <t xml:space="preserve"> Е - Ахачинский А., ВК (С-Петербург), Н - Винт-Вармингтон Э.-М., МК4* (Эстония), </t>
    </r>
    <r>
      <rPr>
        <b/>
        <sz val="8"/>
        <rFont val="Verdana"/>
        <family val="2"/>
      </rPr>
      <t xml:space="preserve">С - Де Вольф Ван Дестерод Э. МК 5* (Нидерланды),  </t>
    </r>
    <r>
      <rPr>
        <sz val="8"/>
        <rFont val="Verdana"/>
        <family val="2"/>
      </rPr>
      <t xml:space="preserve"> М - Лудина И., ВК (С-Петербург), В - Соболева О, ВК (Москва)</t>
    </r>
  </si>
  <si>
    <t>Старшая группа 1 (12-16 лет)</t>
  </si>
  <si>
    <t xml:space="preserve"> Командный Приз. Всадники на пони. (FEI 2012, ред.2018 г.)</t>
  </si>
  <si>
    <t>Технические результаты</t>
  </si>
  <si>
    <t xml:space="preserve">Выездка. </t>
  </si>
  <si>
    <t>РЕГИОНАЛЬНЫЕ СОРЕВНОВАНИЯ ПО ВЫЕЗДКЕ СРЕДИ ВСАДНИКОВ НА ЛОШАДЯХ ДО 150 СМ В ХОЛКЕ (ПОНИ)
RUSSIAN MINI CUP, ЭТАП</t>
  </si>
  <si>
    <t>1ю</t>
  </si>
  <si>
    <t>С-Петербург</t>
  </si>
  <si>
    <r>
      <t>ВИКОНТ</t>
    </r>
    <r>
      <rPr>
        <sz val="8"/>
        <rFont val="Verdana"/>
        <family val="2"/>
      </rPr>
      <t>-09 (132), жер., гнед., арабо-пони, Огонь, Московская область</t>
    </r>
  </si>
  <si>
    <r>
      <t xml:space="preserve">ЗАГОРУЙКО </t>
    </r>
    <r>
      <rPr>
        <sz val="8"/>
        <rFont val="Verdana"/>
        <family val="2"/>
      </rPr>
      <t>Екатерина, 2004</t>
    </r>
  </si>
  <si>
    <t>Московская область</t>
  </si>
  <si>
    <r>
      <rPr>
        <b/>
        <sz val="8"/>
        <rFont val="Verdana"/>
        <family val="2"/>
      </rPr>
      <t>ЛЮКС</t>
    </r>
    <r>
      <rPr>
        <sz val="8"/>
        <rFont val="Verdana"/>
        <family val="2"/>
      </rPr>
      <t>-09 (127) , мер., гн., уэльс.пони, Ти Коэтшус Муншайн, Московская обл</t>
    </r>
  </si>
  <si>
    <r>
      <t xml:space="preserve">САМИ </t>
    </r>
    <r>
      <rPr>
        <sz val="8"/>
        <rFont val="Verdana"/>
        <family val="2"/>
      </rPr>
      <t>София Хассан Ахмед, 2005</t>
    </r>
  </si>
  <si>
    <r>
      <rPr>
        <b/>
        <sz val="8"/>
        <rFont val="Verdana"/>
        <family val="2"/>
      </rPr>
      <t>ФАИР ТИЛЛИ</t>
    </r>
    <r>
      <rPr>
        <sz val="8"/>
        <rFont val="Verdana"/>
        <family val="2"/>
      </rPr>
      <t>-08 (132 ), коб., вор.-чал., уэльс.пони, Blaenpentre Red Fox, Великобритания</t>
    </r>
  </si>
  <si>
    <r>
      <t xml:space="preserve">ГРИГОРЬЕВА </t>
    </r>
    <r>
      <rPr>
        <sz val="8"/>
        <rFont val="Verdana"/>
        <family val="2"/>
      </rPr>
      <t>Екатерина, 2005</t>
    </r>
  </si>
  <si>
    <r>
      <rPr>
        <b/>
        <sz val="8"/>
        <rFont val="Verdana"/>
        <family val="2"/>
      </rPr>
      <t>КОРТИК</t>
    </r>
    <r>
      <rPr>
        <sz val="8"/>
        <rFont val="Verdana"/>
        <family val="2"/>
      </rPr>
      <t>-08 (150), мер., гн.,  карач., Дербист, Карачаево-Черкесская Респ</t>
    </r>
  </si>
  <si>
    <r>
      <t xml:space="preserve">ИЗМАЛКОВА </t>
    </r>
    <r>
      <rPr>
        <sz val="8"/>
        <rFont val="Verdana"/>
        <family val="2"/>
      </rPr>
      <t>Анна, 2003</t>
    </r>
  </si>
  <si>
    <t>27 мая  2018 г.</t>
  </si>
  <si>
    <r>
      <t xml:space="preserve">Судьи: </t>
    </r>
    <r>
      <rPr>
        <sz val="8"/>
        <rFont val="Verdana"/>
        <family val="2"/>
      </rPr>
      <t xml:space="preserve"> Е -Де Вольф Ван Дестерод Э. МК 5* (Нидерланды), Н -Ахачинский А., ВК (С-Петербург) , </t>
    </r>
    <r>
      <rPr>
        <b/>
        <sz val="8"/>
        <rFont val="Verdana"/>
        <family val="2"/>
      </rPr>
      <t xml:space="preserve">С - Лудина И., ВК (С-Петербург),  </t>
    </r>
    <r>
      <rPr>
        <sz val="8"/>
        <rFont val="Verdana"/>
        <family val="2"/>
      </rPr>
      <t xml:space="preserve"> М - Соболева О, ВК (Москва), В - Винт-Вармингтон Э.-М., МК4* (Эстония)</t>
    </r>
  </si>
  <si>
    <t xml:space="preserve"> Личный  Приз. Всадники на пони. (FEI 2012, ред.2018 г.)</t>
  </si>
  <si>
    <t>_</t>
  </si>
  <si>
    <t>Николаева А.</t>
  </si>
  <si>
    <t>Тищенко И.</t>
  </si>
  <si>
    <t>005776</t>
  </si>
  <si>
    <r>
      <t>ДЖИПСИ СТЭБЛС ДАЙМОНД-</t>
    </r>
    <r>
      <rPr>
        <sz val="9"/>
        <rFont val="Verdana"/>
        <family val="2"/>
      </rPr>
      <t>06 (126), мер., сер, уэльск. пони, Т Коетис Муншайн, Бельгия</t>
    </r>
  </si>
  <si>
    <t>б/р</t>
  </si>
  <si>
    <r>
      <t xml:space="preserve">КОБЕЦ </t>
    </r>
    <r>
      <rPr>
        <sz val="9"/>
        <rFont val="Verdana"/>
        <family val="2"/>
      </rPr>
      <t>Сергей, 2005</t>
    </r>
  </si>
  <si>
    <t>Ленинградская область</t>
  </si>
  <si>
    <t>Савельева И./
Прихожай В.</t>
  </si>
  <si>
    <t>Русакова М.</t>
  </si>
  <si>
    <t>016628</t>
  </si>
  <si>
    <r>
      <rPr>
        <b/>
        <sz val="9"/>
        <rFont val="Verdana"/>
        <family val="2"/>
      </rPr>
      <t>ФУТУРО</t>
    </r>
    <r>
      <rPr>
        <sz val="9"/>
        <rFont val="Verdana"/>
        <family val="2"/>
      </rPr>
      <t>-12 (132 ), мер., сер., класс пони, Ангрен, Россия</t>
    </r>
  </si>
  <si>
    <t>017404</t>
  </si>
  <si>
    <r>
      <t>КЕФЕЛИ</t>
    </r>
    <r>
      <rPr>
        <sz val="9"/>
        <rFont val="Verdana"/>
        <family val="2"/>
      </rPr>
      <t xml:space="preserve"> Данил, 2004</t>
    </r>
  </si>
  <si>
    <t>Санкт-Петербург-2</t>
  </si>
  <si>
    <t>Стулова Е.</t>
  </si>
  <si>
    <t>008308</t>
  </si>
  <si>
    <r>
      <t>ПОДАРОК-</t>
    </r>
    <r>
      <rPr>
        <sz val="9"/>
        <rFont val="Verdana"/>
        <family val="2"/>
      </rPr>
      <t>04 (131), жер., гнед., арабо-пони, неизв., Ленинградская область</t>
    </r>
  </si>
  <si>
    <t>004804</t>
  </si>
  <si>
    <r>
      <t xml:space="preserve">ГРИШИНА </t>
    </r>
    <r>
      <rPr>
        <sz val="9"/>
        <rFont val="Verdana"/>
        <family val="2"/>
      </rPr>
      <t>Варвара, 2004</t>
    </r>
  </si>
  <si>
    <t>Московская область -1</t>
  </si>
  <si>
    <t xml:space="preserve">Плахотников Р.
</t>
  </si>
  <si>
    <t>013080</t>
  </si>
  <si>
    <r>
      <rPr>
        <b/>
        <sz val="9"/>
        <rFont val="Verdana"/>
        <family val="2"/>
      </rPr>
      <t>СТЕЛЛА</t>
    </r>
    <r>
      <rPr>
        <sz val="9"/>
        <rFont val="Verdana"/>
        <family val="2"/>
      </rPr>
      <t>-04 (133) , коб., рыж., уэльск. пони, Шамрок Мистер Оливер, Нидерланды</t>
    </r>
  </si>
  <si>
    <t>061804</t>
  </si>
  <si>
    <r>
      <t xml:space="preserve">КОЛПАКСИДИ </t>
    </r>
    <r>
      <rPr>
        <sz val="9"/>
        <rFont val="Verdana"/>
        <family val="2"/>
      </rPr>
      <t>Анна, 2004</t>
    </r>
  </si>
  <si>
    <t>Московская область-1</t>
  </si>
  <si>
    <t>013079</t>
  </si>
  <si>
    <r>
      <rPr>
        <b/>
        <sz val="9"/>
        <rFont val="Verdana"/>
        <family val="2"/>
      </rPr>
      <t>АМАДЕУС</t>
    </r>
    <r>
      <rPr>
        <sz val="9"/>
        <rFont val="Verdana"/>
        <family val="2"/>
      </rPr>
      <t>-08 (135), мер., рыж.,  уэльск. пони, Моелвью Атлантис, Германия</t>
    </r>
  </si>
  <si>
    <t>007705</t>
  </si>
  <si>
    <r>
      <t xml:space="preserve">ИВАНОВА </t>
    </r>
    <r>
      <rPr>
        <sz val="9"/>
        <rFont val="Verdana"/>
        <family val="2"/>
      </rPr>
      <t>Анастасия, 2005</t>
    </r>
  </si>
  <si>
    <t>Макарова И.</t>
  </si>
  <si>
    <t>017478</t>
  </si>
  <si>
    <r>
      <t xml:space="preserve">ГОЛДЕН ТОЙ-13 </t>
    </r>
    <r>
      <rPr>
        <sz val="9"/>
        <rFont val="Verdana"/>
        <family val="2"/>
      </rPr>
      <t>(133), коб., бур., уэльск пони, Рошан Тамариск, КСК Верона</t>
    </r>
  </si>
  <si>
    <t>002006</t>
  </si>
  <si>
    <r>
      <t xml:space="preserve">КРУПЧАТНИКОВА </t>
    </r>
    <r>
      <rPr>
        <sz val="9"/>
        <rFont val="Verdana"/>
        <family val="2"/>
      </rPr>
      <t>Варвара, 2006</t>
    </r>
  </si>
  <si>
    <t>Прихожай В.</t>
  </si>
  <si>
    <t>017480</t>
  </si>
  <si>
    <r>
      <t xml:space="preserve">ТАЛУЛА БЭККЕР </t>
    </r>
    <r>
      <rPr>
        <sz val="9"/>
        <rFont val="Verdana"/>
        <family val="2"/>
      </rPr>
      <t>-13 (129), коб., рыж., уэльский пони,Касперхофс Фредди,Санкт-Петербург, Россия</t>
    </r>
  </si>
  <si>
    <t>037905</t>
  </si>
  <si>
    <r>
      <t xml:space="preserve">СОЛОДКИНА </t>
    </r>
    <r>
      <rPr>
        <sz val="9"/>
        <rFont val="Verdana"/>
        <family val="2"/>
      </rPr>
      <t>Полина, 2005</t>
    </r>
  </si>
  <si>
    <r>
      <t xml:space="preserve">Судьи: </t>
    </r>
    <r>
      <rPr>
        <sz val="9"/>
        <rFont val="Verdana"/>
        <family val="2"/>
      </rPr>
      <t xml:space="preserve"> Е - Лудина И., ВК (С-Петербург), Н - Ахачинский А., ВК (С-Петербург), </t>
    </r>
    <r>
      <rPr>
        <b/>
        <sz val="9"/>
        <rFont val="Verdana"/>
        <family val="2"/>
      </rPr>
      <t>С -Винт-Вармингтон Э.-М., МК4* (Эстония)</t>
    </r>
    <r>
      <rPr>
        <sz val="9"/>
        <rFont val="Verdana"/>
        <family val="2"/>
      </rPr>
      <t xml:space="preserve">   М -Соболева О, ВК (Москва) , В - Де Вольф Ван Дестерод Э. МК 5* (Нидерланды)</t>
    </r>
  </si>
  <si>
    <t>Старшая группа 2 (12-14 лет)</t>
  </si>
  <si>
    <t>Предварительный Приз А. Дети.  (FEI 2014, ред. 2018)</t>
  </si>
  <si>
    <t>РЕГИОНАЛЬНЫЕ СОРЕВНОВАНИЯ СРЕДИ ВСАДНИКОВ НА ЛОШАДЯХ ДО 150 СМ В ХОЛКЕ (ПОНИ)
RUSSIAN MINI CUP, ЭТАП</t>
  </si>
  <si>
    <t>сошла</t>
  </si>
  <si>
    <t>миникап</t>
  </si>
  <si>
    <t>Савельева И.</t>
  </si>
  <si>
    <t>016191</t>
  </si>
  <si>
    <r>
      <t>ОТВАЖНОЕ СЕРДЦЕ</t>
    </r>
    <r>
      <rPr>
        <sz val="8"/>
        <rFont val="Verdana"/>
        <family val="2"/>
      </rPr>
      <t>-11 (126), жер., бур., уэльск. пони, Ноджин, Россия</t>
    </r>
  </si>
  <si>
    <t>005408</t>
  </si>
  <si>
    <r>
      <t>БЕЛЯЕВА</t>
    </r>
    <r>
      <rPr>
        <sz val="8"/>
        <rFont val="Verdana"/>
        <family val="2"/>
      </rPr>
      <t xml:space="preserve"> Александра, 2008</t>
    </r>
  </si>
  <si>
    <t>3Ю</t>
  </si>
  <si>
    <t>п-во
миникап</t>
  </si>
  <si>
    <t>Артарова В.</t>
  </si>
  <si>
    <t>Гришин О.</t>
  </si>
  <si>
    <t>010366</t>
  </si>
  <si>
    <r>
      <t>ТУРНИНЬЯС ГИЗМО-</t>
    </r>
    <r>
      <rPr>
        <sz val="8"/>
        <rFont val="Verdana"/>
        <family val="2"/>
      </rPr>
      <t>05 (137), жер, вор, уэльск.пони, Глансевин граффити, Германия</t>
    </r>
  </si>
  <si>
    <t>2Ю</t>
  </si>
  <si>
    <t>002207</t>
  </si>
  <si>
    <r>
      <t xml:space="preserve">ТИХОМИРОВА </t>
    </r>
    <r>
      <rPr>
        <sz val="8"/>
        <rFont val="Verdana"/>
        <family val="2"/>
      </rPr>
      <t>Анна, 2007</t>
    </r>
  </si>
  <si>
    <t>кср</t>
  </si>
  <si>
    <t>Винокурова А.</t>
  </si>
  <si>
    <t>014661</t>
  </si>
  <si>
    <r>
      <t>ДЕЙЛИ НЬЮЗ</t>
    </r>
    <r>
      <rPr>
        <sz val="8"/>
        <rFont val="Verdana"/>
        <family val="2"/>
      </rPr>
      <t>-04 (132), коб., сол., пони, Ноджин, Московская обл.</t>
    </r>
  </si>
  <si>
    <t>008807</t>
  </si>
  <si>
    <r>
      <t xml:space="preserve">ВЕНГОРСКАЯ </t>
    </r>
    <r>
      <rPr>
        <sz val="8"/>
        <rFont val="Verdana"/>
        <family val="2"/>
      </rPr>
      <t>Ева, 2007</t>
    </r>
  </si>
  <si>
    <t>015277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</si>
  <si>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</si>
  <si>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миикап</t>
  </si>
  <si>
    <t>Старушенко Е.</t>
  </si>
  <si>
    <t>018609</t>
  </si>
  <si>
    <r>
      <t>БРИДЖ</t>
    </r>
    <r>
      <rPr>
        <sz val="8"/>
        <rFont val="Verdana"/>
        <family val="2"/>
      </rPr>
      <t xml:space="preserve">-12 </t>
    </r>
    <r>
      <rPr>
        <sz val="8"/>
        <color indexed="8"/>
        <rFont val="Verdana"/>
        <family val="2"/>
      </rPr>
      <t>(110)</t>
    </r>
    <r>
      <rPr>
        <sz val="8"/>
        <rFont val="Verdana"/>
        <family val="2"/>
      </rPr>
      <t>, жер., игр., нем. верх. пони, Бальтазар 19, Россия</t>
    </r>
  </si>
  <si>
    <t>007907</t>
  </si>
  <si>
    <r>
      <t>МАСЛЕННИКОВА</t>
    </r>
    <r>
      <rPr>
        <sz val="8"/>
        <rFont val="Verdana"/>
        <family val="2"/>
      </rPr>
      <t xml:space="preserve"> Кира, 2007</t>
    </r>
  </si>
  <si>
    <t>017007</t>
  </si>
  <si>
    <r>
      <t xml:space="preserve">ОРЕШИНА </t>
    </r>
    <r>
      <rPr>
        <sz val="8"/>
        <rFont val="Verdana"/>
        <family val="2"/>
      </rPr>
      <t>Виктория, 2007</t>
    </r>
  </si>
  <si>
    <t>п-во миникап</t>
  </si>
  <si>
    <t>Анисимова Н.</t>
  </si>
  <si>
    <t>Лихицкая О.</t>
  </si>
  <si>
    <t>016197</t>
  </si>
  <si>
    <r>
      <rPr>
        <b/>
        <sz val="8"/>
        <rFont val="Verdana"/>
        <family val="2"/>
      </rPr>
      <t>СИР МАККАРТНИ</t>
    </r>
    <r>
      <rPr>
        <sz val="8"/>
        <rFont val="Verdana"/>
        <family val="2"/>
      </rPr>
      <t>-12 (127), жер., сол., уэльск.пони, Райбонс Мистер Родин, Россия</t>
    </r>
  </si>
  <si>
    <t>000207</t>
  </si>
  <si>
    <r>
      <rPr>
        <b/>
        <sz val="8"/>
        <rFont val="Verdana"/>
        <family val="2"/>
      </rPr>
      <t>ГЕРАСИМОВА</t>
    </r>
    <r>
      <rPr>
        <sz val="8"/>
        <rFont val="Verdana"/>
        <family val="2"/>
      </rPr>
      <t xml:space="preserve"> Злата, 2007</t>
    </r>
  </si>
  <si>
    <t>Гугучия Ш.</t>
  </si>
  <si>
    <t>009981</t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</si>
  <si>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</si>
  <si>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005209</t>
  </si>
  <si>
    <r>
      <t xml:space="preserve">ГУРЦКАЯ </t>
    </r>
    <r>
      <rPr>
        <sz val="8"/>
        <rFont val="Verdana"/>
        <family val="2"/>
      </rPr>
      <t>Мариам, 2009</t>
    </r>
  </si>
  <si>
    <t>Санкт-ПетербурГ</t>
  </si>
  <si>
    <t>018623</t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</si>
  <si>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</si>
  <si>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t>001507</t>
  </si>
  <si>
    <r>
      <t xml:space="preserve">ДАНИЛЬЧЕНКО </t>
    </r>
    <r>
      <rPr>
        <sz val="8"/>
        <rFont val="Verdana"/>
        <family val="2"/>
      </rPr>
      <t>Елизавета, 2007</t>
    </r>
  </si>
  <si>
    <t>Масленникова Д.</t>
  </si>
  <si>
    <t>018607</t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</si>
  <si>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</si>
  <si>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t>П-во минии кап</t>
  </si>
  <si>
    <t>Ардюкова Н.</t>
  </si>
  <si>
    <t>Голубева О.</t>
  </si>
  <si>
    <t>006800</t>
  </si>
  <si>
    <r>
      <t>ЛЕГОЛАС-</t>
    </r>
    <r>
      <rPr>
        <sz val="8"/>
        <rFont val="Verdana"/>
        <family val="2"/>
      </rPr>
      <t>01 (145)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рыж, поникласс, Лихтен, Ленинградская область</t>
    </r>
  </si>
  <si>
    <t>001007</t>
  </si>
  <si>
    <r>
      <t xml:space="preserve">ПАВЛОВА
</t>
    </r>
    <r>
      <rPr>
        <sz val="8"/>
        <rFont val="Verdana"/>
        <family val="2"/>
      </rPr>
      <t>Мария-Евдокия,2007</t>
    </r>
  </si>
  <si>
    <t>010561</t>
  </si>
  <si>
    <r>
      <t>КАСПАРОВ</t>
    </r>
    <r>
      <rPr>
        <sz val="8"/>
        <rFont val="Verdana"/>
        <family val="2"/>
      </rPr>
      <t>-08 (125), жер., вор., уэльск. пони, Lemonshill Royal Flight, Нидерланды</t>
    </r>
  </si>
  <si>
    <t>C</t>
  </si>
  <si>
    <t>Зачет</t>
  </si>
  <si>
    <r>
      <t xml:space="preserve">Судьи: Н - </t>
    </r>
    <r>
      <rPr>
        <sz val="11"/>
        <rFont val="Verdana"/>
        <family val="2"/>
      </rPr>
      <t xml:space="preserve"> Соболева О, ВК, Москва,</t>
    </r>
    <r>
      <rPr>
        <b/>
        <sz val="11"/>
        <rFont val="Verdana"/>
        <family val="2"/>
      </rPr>
      <t xml:space="preserve"> С - Лудина И., ВК, С-Петербург,</t>
    </r>
    <r>
      <rPr>
        <sz val="11"/>
        <rFont val="Verdana"/>
        <family val="2"/>
      </rPr>
      <t xml:space="preserve"> М - Ахачинский А., ВК, С-Петербург</t>
    </r>
  </si>
  <si>
    <t>"Средняя группа" (9-11 лет)</t>
  </si>
  <si>
    <t xml:space="preserve">МАНЕЖНАЯ ЕЗДА ФКС СПб №2.2 (2016 г.) </t>
  </si>
  <si>
    <t>искл.</t>
  </si>
  <si>
    <t>П-во 
миникап</t>
  </si>
  <si>
    <r>
      <rPr>
        <b/>
        <sz val="8"/>
        <rFont val="Verdana"/>
        <family val="2"/>
      </rPr>
      <t>СТЕЛЛА</t>
    </r>
    <r>
      <rPr>
        <sz val="8"/>
        <rFont val="Verdana"/>
        <family val="2"/>
      </rPr>
      <t>-04 (133) , коб., рыж., уэльск. пони, Шамрок Мистер Оливер, Нидерланды</t>
    </r>
  </si>
  <si>
    <r>
      <t xml:space="preserve">КОЛПАКСИДИ </t>
    </r>
    <r>
      <rPr>
        <sz val="8"/>
        <rFont val="Verdana"/>
        <family val="2"/>
      </rPr>
      <t>Анна, 2004</t>
    </r>
  </si>
  <si>
    <t>КСК "Факт" / 
Санкт-Петербург</t>
  </si>
  <si>
    <r>
      <t>ДЖИПСИ СТЭБЛС ДАЙМОНД-</t>
    </r>
    <r>
      <rPr>
        <sz val="8"/>
        <rFont val="Verdana"/>
        <family val="2"/>
      </rPr>
      <t>06 (126), мер., сер, уэльск. пони, Т Коетис Муншайн, Бельгия</t>
    </r>
  </si>
  <si>
    <r>
      <t xml:space="preserve">КОБЕЦ </t>
    </r>
    <r>
      <rPr>
        <sz val="8"/>
        <rFont val="Verdana"/>
        <family val="2"/>
      </rPr>
      <t>Сергей, 2005</t>
    </r>
  </si>
  <si>
    <t>КЗ "Ковчег" / 
Санкт-Петербург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</si>
  <si>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</si>
  <si>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r>
      <t xml:space="preserve">ГРИШИНА </t>
    </r>
    <r>
      <rPr>
        <sz val="8"/>
        <rFont val="Verdana"/>
        <family val="2"/>
      </rPr>
      <t>Варвара, 2004</t>
    </r>
  </si>
  <si>
    <r>
      <rPr>
        <b/>
        <sz val="8"/>
        <rFont val="Verdana"/>
        <family val="2"/>
      </rPr>
      <t>АМАДЕУС</t>
    </r>
    <r>
      <rPr>
        <sz val="8"/>
        <rFont val="Verdana"/>
        <family val="2"/>
      </rPr>
      <t>-08 (135), мер., рыж.,  уэльск. пони, Моелвью Атлантис, Германия</t>
    </r>
  </si>
  <si>
    <r>
      <t xml:space="preserve">ИВАНОВА </t>
    </r>
    <r>
      <rPr>
        <sz val="8"/>
        <rFont val="Verdana"/>
        <family val="2"/>
      </rPr>
      <t>Анастасия, 2005</t>
    </r>
  </si>
  <si>
    <t>КК "Форсайд"/
Ленинградская область</t>
  </si>
  <si>
    <r>
      <t xml:space="preserve">ГОЛДЕН ТОЙ-13 </t>
    </r>
    <r>
      <rPr>
        <sz val="8"/>
        <rFont val="Verdana"/>
        <family val="2"/>
      </rPr>
      <t>(133), коб., бур., уэльск пони, Рошан Тамариск, КСК Верона</t>
    </r>
  </si>
  <si>
    <r>
      <t xml:space="preserve">КРУПЧАТНИКОВА </t>
    </r>
    <r>
      <rPr>
        <sz val="8"/>
        <rFont val="Verdana"/>
        <family val="2"/>
      </rPr>
      <t>Варвара, 2006</t>
    </r>
  </si>
  <si>
    <r>
      <t xml:space="preserve">Судьи: </t>
    </r>
    <r>
      <rPr>
        <sz val="9"/>
        <rFont val="Verdana"/>
        <family val="2"/>
      </rPr>
      <t xml:space="preserve"> Е - Ахачинский А., ВК (С-Петербург), Н Винт-Вармингтон Э.-М., МК4* (Эстония)- , </t>
    </r>
    <r>
      <rPr>
        <b/>
        <sz val="9"/>
        <rFont val="Verdana"/>
        <family val="2"/>
      </rPr>
      <t xml:space="preserve">С - Соболева О, ВК (Москва), </t>
    </r>
    <r>
      <rPr>
        <sz val="9"/>
        <rFont val="Verdana"/>
        <family val="2"/>
      </rPr>
      <t xml:space="preserve"> М -Де Вольф Ван Дестерод Э. МК 5* (Нидерланды) , В - Лудина И., ВК (С-Петербург)</t>
    </r>
  </si>
  <si>
    <t xml:space="preserve"> Предварительный Приз В. Дети.  (FEI 2014, ред. 2018)</t>
  </si>
  <si>
    <t>н/ст</t>
  </si>
  <si>
    <t>2ю</t>
  </si>
  <si>
    <t>Козора О.</t>
  </si>
  <si>
    <t>005180</t>
  </si>
  <si>
    <r>
      <t>АБРИКОС-</t>
    </r>
    <r>
      <rPr>
        <sz val="8"/>
        <rFont val="Verdana"/>
        <family val="2"/>
      </rPr>
      <t xml:space="preserve">01 (146), мер., рыж., полукр., неизв., </t>
    </r>
  </si>
  <si>
    <r>
      <rPr>
        <b/>
        <sz val="8"/>
        <rFont val="Verdana"/>
        <family val="2"/>
      </rPr>
      <t>КОРСАКОВА</t>
    </r>
    <r>
      <rPr>
        <sz val="8"/>
        <rFont val="Verdana"/>
        <family val="2"/>
      </rPr>
      <t xml:space="preserve"> Екатерина, 2008</t>
    </r>
  </si>
  <si>
    <r>
      <t xml:space="preserve">Судьи: Н - </t>
    </r>
    <r>
      <rPr>
        <sz val="11"/>
        <rFont val="Verdana"/>
        <family val="2"/>
      </rPr>
      <t xml:space="preserve"> Соболева О, ВК, Москва,</t>
    </r>
    <r>
      <rPr>
        <b/>
        <sz val="11"/>
        <rFont val="Verdana"/>
        <family val="2"/>
      </rPr>
      <t xml:space="preserve"> С - Ахачинский А., ВК, С-Петербург ,</t>
    </r>
    <r>
      <rPr>
        <sz val="11"/>
        <rFont val="Verdana"/>
        <family val="2"/>
      </rPr>
      <t xml:space="preserve"> М -Лудина И., ВК, С-Петербург</t>
    </r>
  </si>
  <si>
    <t xml:space="preserve">Средняя группа 9-11 лет </t>
  </si>
  <si>
    <t xml:space="preserve">МАНЕЖНАЯ ЕЗДА ФКС СПб №2.3 (2016 г.) </t>
  </si>
  <si>
    <t>Шахайдулина Н.</t>
  </si>
  <si>
    <t>010518</t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</si>
  <si>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</si>
  <si>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001711</t>
  </si>
  <si>
    <r>
      <rPr>
        <b/>
        <sz val="8"/>
        <rFont val="Verdana"/>
        <family val="2"/>
      </rPr>
      <t xml:space="preserve">ЛУЩЕВИЧ </t>
    </r>
    <r>
      <rPr>
        <sz val="8"/>
        <rFont val="Verdana"/>
        <family val="2"/>
      </rPr>
      <t>Ева, 2011</t>
    </r>
  </si>
  <si>
    <t>ЦКСК "Александрова дача" /
 Санкт-Петербург</t>
  </si>
  <si>
    <t>Минкевич Л.</t>
  </si>
  <si>
    <t>004559</t>
  </si>
  <si>
    <r>
      <rPr>
        <b/>
        <sz val="8"/>
        <rFont val="Verdana"/>
        <family val="2"/>
      </rPr>
      <t>ИСХАН</t>
    </r>
    <r>
      <rPr>
        <sz val="8"/>
        <rFont val="Verdana"/>
        <family val="2"/>
      </rPr>
      <t>-03 (115), мер., гн.,  шетл.пони, неизв., ГЗК "Лужское", Лен.обл.</t>
    </r>
  </si>
  <si>
    <r>
      <t xml:space="preserve">ВАСИЛЬЕВА </t>
    </r>
    <r>
      <rPr>
        <sz val="8"/>
        <rFont val="Verdana"/>
        <family val="2"/>
      </rPr>
      <t>Таисия, 2010</t>
    </r>
  </si>
  <si>
    <t>005210</t>
  </si>
  <si>
    <r>
      <t xml:space="preserve">ЛАВРУХИНА </t>
    </r>
    <r>
      <rPr>
        <sz val="8"/>
        <rFont val="Verdana"/>
        <family val="2"/>
      </rPr>
      <t>Екатерина, 2010</t>
    </r>
  </si>
  <si>
    <t>002210</t>
  </si>
  <si>
    <r>
      <t xml:space="preserve">ХРАМЦОВА </t>
    </r>
    <r>
      <rPr>
        <sz val="8"/>
        <rFont val="Verdana"/>
        <family val="2"/>
      </rPr>
      <t>Диана, 2010</t>
    </r>
  </si>
  <si>
    <t>006267</t>
  </si>
  <si>
    <r>
      <t>МЫСЛЬ</t>
    </r>
    <r>
      <rPr>
        <sz val="8"/>
        <rFont val="Verdana"/>
        <family val="2"/>
      </rPr>
      <t>-01 (106), коб., гнед., шетл. пони., Стелс, ЗАО "Прилепский ПКЗ", Тульская обл.</t>
    </r>
  </si>
  <si>
    <t>002010</t>
  </si>
  <si>
    <r>
      <t xml:space="preserve">МАЙОР </t>
    </r>
    <r>
      <rPr>
        <sz val="8"/>
        <rFont val="Verdana"/>
        <family val="2"/>
      </rPr>
      <t>Софья, 2010</t>
    </r>
  </si>
  <si>
    <t>010468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</si>
  <si>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</si>
  <si>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004810</t>
  </si>
  <si>
    <r>
      <t xml:space="preserve">ГВОЗДЕНКО </t>
    </r>
    <r>
      <rPr>
        <sz val="8"/>
        <rFont val="Verdana"/>
        <family val="2"/>
      </rPr>
      <t>Леонид, 2010</t>
    </r>
  </si>
  <si>
    <t>005310</t>
  </si>
  <si>
    <r>
      <t xml:space="preserve">ЗАЙЦЕВА </t>
    </r>
    <r>
      <rPr>
        <sz val="8"/>
        <rFont val="Verdana"/>
        <family val="2"/>
      </rPr>
      <t>Евгения, 2010</t>
    </r>
  </si>
  <si>
    <t>Комова Е.</t>
  </si>
  <si>
    <t>016190</t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</si>
  <si>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</si>
  <si>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002910</t>
  </si>
  <si>
    <r>
      <t xml:space="preserve">КОМОВА </t>
    </r>
    <r>
      <rPr>
        <sz val="8"/>
        <rFont val="Verdana"/>
        <family val="2"/>
      </rPr>
      <t>Алена, 2010</t>
    </r>
  </si>
  <si>
    <r>
      <t>Судьи: Н - Лудина И., ВК С-Петербург, ,</t>
    </r>
    <r>
      <rPr>
        <b/>
        <sz val="10"/>
        <rFont val="Verdana"/>
        <family val="2"/>
      </rPr>
      <t xml:space="preserve"> С - Ахачинский А., ВК, С-Петербург</t>
    </r>
    <r>
      <rPr>
        <sz val="10"/>
        <rFont val="Verdana"/>
        <family val="2"/>
      </rPr>
      <t xml:space="preserve"> , М - Соболева О, ВК, Москва</t>
    </r>
  </si>
  <si>
    <t>Младшая группа 7-8 лет</t>
  </si>
  <si>
    <t xml:space="preserve">МАНЕЖНАЯ ЕЗДА ФКС СПб №1.2 (2016 г.) </t>
  </si>
  <si>
    <t>плем свид</t>
  </si>
  <si>
    <r>
      <t xml:space="preserve">ЯХОНТ-11, (109),  </t>
    </r>
    <r>
      <rPr>
        <sz val="8"/>
        <rFont val="Verdana"/>
        <family val="2"/>
      </rPr>
      <t>жер., сер-игр., нем класс пони, Янко, КФХ Кошелев</t>
    </r>
  </si>
  <si>
    <t>005510</t>
  </si>
  <si>
    <r>
      <t xml:space="preserve">БЕЛОВ </t>
    </r>
    <r>
      <rPr>
        <sz val="8"/>
        <rFont val="Verdana"/>
        <family val="2"/>
      </rPr>
      <t>Родион, 2010</t>
    </r>
  </si>
  <si>
    <r>
      <t>Судьи: Н -Ахачинский А., ВК,С-Петербург  ,</t>
    </r>
    <r>
      <rPr>
        <b/>
        <sz val="10"/>
        <rFont val="Verdana"/>
        <family val="2"/>
      </rPr>
      <t xml:space="preserve"> С - Лудина И., ВК С-Петербург </t>
    </r>
    <r>
      <rPr>
        <sz val="10"/>
        <rFont val="Verdana"/>
        <family val="2"/>
      </rPr>
      <t>, М - Соболева О, ВК, Москва</t>
    </r>
  </si>
  <si>
    <t xml:space="preserve">МАНЕЖНАЯ ЕЗДА ФКС СПб №1.1 (2016 г.) </t>
  </si>
  <si>
    <t>Чебунина О.В.</t>
  </si>
  <si>
    <t>Директор турнира</t>
  </si>
  <si>
    <t>Румянцева Е.А.</t>
  </si>
  <si>
    <t>Лудина И.</t>
  </si>
  <si>
    <t xml:space="preserve">Главный судья </t>
  </si>
  <si>
    <t>BBFEI</t>
  </si>
  <si>
    <t>Фролова И.П.</t>
  </si>
  <si>
    <t>Ветеринарный врач</t>
  </si>
  <si>
    <t>BДFEI</t>
  </si>
  <si>
    <t>Зибрева О.О.</t>
  </si>
  <si>
    <t>Ветеринарный делегат</t>
  </si>
  <si>
    <t>ВК</t>
  </si>
  <si>
    <t>Серова А.В.</t>
  </si>
  <si>
    <t>Шеф-стюард</t>
  </si>
  <si>
    <t>б/к</t>
  </si>
  <si>
    <t>Глазырина Д.</t>
  </si>
  <si>
    <t>Читчик</t>
  </si>
  <si>
    <t>Синильникова Н.</t>
  </si>
  <si>
    <t>Творогова-Кузнецова П.</t>
  </si>
  <si>
    <t>Швецова К.</t>
  </si>
  <si>
    <t>Русакова М.И.</t>
  </si>
  <si>
    <t>3К</t>
  </si>
  <si>
    <t>Бауман И.В.</t>
  </si>
  <si>
    <t>Секретарь</t>
  </si>
  <si>
    <t>Москва</t>
  </si>
  <si>
    <t>Соболева О.О.</t>
  </si>
  <si>
    <t>Технический делегат</t>
  </si>
  <si>
    <t>Ахачинский А.А.</t>
  </si>
  <si>
    <t>Член ГСК</t>
  </si>
  <si>
    <t>Лудина И.В.</t>
  </si>
  <si>
    <t>Главный судья по выездке</t>
  </si>
  <si>
    <t>Оценка</t>
  </si>
  <si>
    <t>Регион</t>
  </si>
  <si>
    <t>Категория</t>
  </si>
  <si>
    <t>ФИО</t>
  </si>
  <si>
    <t>Должность</t>
  </si>
  <si>
    <t>Состав судейской:</t>
  </si>
  <si>
    <t>Справка о составе судейской коллегии</t>
  </si>
  <si>
    <t>25-27 мая 2018 года</t>
  </si>
  <si>
    <t>КСК "Форсайд", Ленинградская область, Всеволжский район, дер. Юкки</t>
  </si>
  <si>
    <t>ЛИЧНО -КОМАНДНОЕ ПЕРВЕНСТВО РОССИИ
СРЕДИ ВСАДНИКОВ НА ЛОШАДЯХ ДО 150 СМ В ХОЛКЕ(ПОНИ)/
КУБОК "RUSSIAN MINI CUP", ЭТАП ПО ВЫЕЗДКЕ
Всероссийские/региональные соревнования</t>
  </si>
  <si>
    <t>Ассистент шеф-стюарда</t>
  </si>
  <si>
    <t>Русинова Е.П.</t>
  </si>
  <si>
    <t>Стуканцева Д.С.</t>
  </si>
  <si>
    <t>1К</t>
  </si>
  <si>
    <t>Степанова И.И.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</si>
</sst>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_-* #,##0.00&quot;р.&quot;_-;\-* #,##0.00&quot;р.&quot;_-;_-* &quot;-&quot;??&quot;р.&quot;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sz val="10"/>
      <name val="Arial Cyr"/>
      <family val="0"/>
    </font>
    <font>
      <sz val="10"/>
      <color indexed="17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i/>
      <sz val="9"/>
      <name val="Verdana"/>
      <family val="2"/>
    </font>
    <font>
      <i/>
      <sz val="16"/>
      <name val="Verdana"/>
      <family val="2"/>
    </font>
    <font>
      <b/>
      <i/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2"/>
      <name val="Arial"/>
      <family val="2"/>
    </font>
    <font>
      <b/>
      <i/>
      <sz val="9"/>
      <name val="Arial Cyr"/>
      <family val="0"/>
    </font>
    <font>
      <b/>
      <sz val="11"/>
      <name val="Verdana"/>
      <family val="2"/>
    </font>
    <font>
      <sz val="12"/>
      <name val="Times New Roman"/>
      <family val="1"/>
    </font>
    <font>
      <b/>
      <i/>
      <sz val="12"/>
      <name val="Verdana"/>
      <family val="2"/>
    </font>
    <font>
      <b/>
      <sz val="12"/>
      <name val="Verdana"/>
      <family val="2"/>
    </font>
    <font>
      <sz val="1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17"/>
      <name val="Verdana"/>
      <family val="2"/>
    </font>
    <font>
      <b/>
      <u val="single"/>
      <sz val="14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Verdana"/>
      <family val="2"/>
    </font>
    <font>
      <sz val="8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1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72" applyFont="1" applyAlignment="1" applyProtection="1">
      <alignment vertical="center"/>
      <protection locked="0"/>
    </xf>
    <xf numFmtId="164" fontId="2" fillId="0" borderId="0" xfId="72" applyNumberFormat="1" applyFont="1" applyAlignment="1" applyProtection="1">
      <alignment vertical="center"/>
      <protection locked="0"/>
    </xf>
    <xf numFmtId="1" fontId="2" fillId="0" borderId="0" xfId="72" applyNumberFormat="1" applyFont="1" applyAlignment="1" applyProtection="1">
      <alignment vertical="center"/>
      <protection locked="0"/>
    </xf>
    <xf numFmtId="0" fontId="2" fillId="0" borderId="0" xfId="72" applyNumberFormat="1" applyFont="1" applyFill="1" applyBorder="1" applyAlignment="1" applyProtection="1">
      <alignment vertical="center"/>
      <protection locked="0"/>
    </xf>
    <xf numFmtId="0" fontId="2" fillId="0" borderId="0" xfId="72" applyNumberFormat="1" applyFont="1" applyFill="1" applyBorder="1" applyAlignment="1" applyProtection="1">
      <alignment horizontal="center" vertical="center"/>
      <protection locked="0"/>
    </xf>
    <xf numFmtId="0" fontId="2" fillId="0" borderId="0" xfId="79" applyFont="1" applyFill="1" applyAlignment="1" applyProtection="1">
      <alignment vertical="center"/>
      <protection locked="0"/>
    </xf>
    <xf numFmtId="0" fontId="3" fillId="0" borderId="0" xfId="72" applyFont="1" applyAlignment="1" applyProtection="1">
      <alignment vertical="center"/>
      <protection locked="0"/>
    </xf>
    <xf numFmtId="164" fontId="3" fillId="0" borderId="0" xfId="72" applyNumberFormat="1" applyFont="1" applyAlignment="1" applyProtection="1">
      <alignment vertical="center"/>
      <protection locked="0"/>
    </xf>
    <xf numFmtId="1" fontId="3" fillId="0" borderId="0" xfId="72" applyNumberFormat="1" applyFont="1" applyAlignment="1" applyProtection="1">
      <alignment vertical="center"/>
      <protection locked="0"/>
    </xf>
    <xf numFmtId="0" fontId="3" fillId="0" borderId="0" xfId="72" applyNumberFormat="1" applyFont="1" applyFill="1" applyBorder="1" applyAlignment="1" applyProtection="1">
      <alignment vertical="center"/>
      <protection locked="0"/>
    </xf>
    <xf numFmtId="0" fontId="3" fillId="0" borderId="0" xfId="72" applyNumberFormat="1" applyFont="1" applyFill="1" applyBorder="1" applyAlignment="1" applyProtection="1">
      <alignment horizontal="center" vertical="center"/>
      <protection locked="0"/>
    </xf>
    <xf numFmtId="0" fontId="3" fillId="0" borderId="0" xfId="79" applyFont="1" applyFill="1" applyBorder="1" applyAlignment="1" applyProtection="1">
      <alignment vertical="center"/>
      <protection locked="0"/>
    </xf>
    <xf numFmtId="0" fontId="4" fillId="0" borderId="0" xfId="79" applyFont="1" applyFill="1" applyBorder="1" applyAlignment="1" applyProtection="1">
      <alignment horizontal="left" vertical="center"/>
      <protection locked="0"/>
    </xf>
    <xf numFmtId="0" fontId="3" fillId="0" borderId="0" xfId="79" applyFont="1" applyFill="1" applyBorder="1" applyAlignment="1" applyProtection="1">
      <alignment horizontal="left" vertical="center"/>
      <protection locked="0"/>
    </xf>
    <xf numFmtId="0" fontId="4" fillId="0" borderId="0" xfId="79" applyFont="1" applyFill="1" applyBorder="1" applyAlignment="1" applyProtection="1">
      <alignment vertical="center"/>
      <protection locked="0"/>
    </xf>
    <xf numFmtId="0" fontId="3" fillId="0" borderId="0" xfId="76" applyFont="1" applyFill="1" applyBorder="1" applyAlignment="1" applyProtection="1">
      <alignment vertical="center"/>
      <protection locked="0"/>
    </xf>
    <xf numFmtId="0" fontId="5" fillId="0" borderId="0" xfId="72" applyFont="1" applyAlignment="1" applyProtection="1">
      <alignment vertical="center"/>
      <protection locked="0"/>
    </xf>
    <xf numFmtId="0" fontId="6" fillId="0" borderId="10" xfId="72" applyFont="1" applyBorder="1" applyAlignment="1" applyProtection="1">
      <alignment horizontal="center" vertical="center" wrapText="1"/>
      <protection locked="0"/>
    </xf>
    <xf numFmtId="164" fontId="6" fillId="33" borderId="10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85" applyFont="1" applyFill="1" applyBorder="1" applyAlignment="1" applyProtection="1">
      <alignment horizontal="center" vertical="center" textRotation="90" wrapText="1"/>
      <protection locked="0"/>
    </xf>
    <xf numFmtId="165" fontId="7" fillId="33" borderId="10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85" applyFont="1" applyFill="1" applyBorder="1" applyAlignment="1" applyProtection="1">
      <alignment horizontal="center" vertical="center" wrapText="1"/>
      <protection locked="0"/>
    </xf>
    <xf numFmtId="0" fontId="6" fillId="33" borderId="10" xfId="74" applyFont="1" applyFill="1" applyBorder="1" applyAlignment="1" applyProtection="1">
      <alignment horizontal="center" vertical="center" wrapText="1"/>
      <protection locked="0"/>
    </xf>
    <xf numFmtId="164" fontId="8" fillId="33" borderId="10" xfId="7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7" applyFont="1" applyFill="1" applyBorder="1" applyAlignment="1" applyProtection="1">
      <alignment horizontal="center" vertical="center" wrapText="1"/>
      <protection locked="0"/>
    </xf>
    <xf numFmtId="49" fontId="5" fillId="0" borderId="10" xfId="42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77" applyFont="1" applyFill="1" applyBorder="1" applyAlignment="1" applyProtection="1">
      <alignment horizontal="center" vertical="center" wrapText="1"/>
      <protection locked="0"/>
    </xf>
    <xf numFmtId="49" fontId="5" fillId="0" borderId="10" xfId="87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9" applyFont="1" applyFill="1" applyBorder="1" applyAlignment="1" applyProtection="1">
      <alignment horizontal="center" vertical="center"/>
      <protection locked="0"/>
    </xf>
    <xf numFmtId="0" fontId="67" fillId="0" borderId="10" xfId="79" applyFont="1" applyFill="1" applyBorder="1" applyAlignment="1" applyProtection="1">
      <alignment horizontal="center" vertical="center"/>
      <protection locked="0"/>
    </xf>
    <xf numFmtId="0" fontId="12" fillId="33" borderId="10" xfId="7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5" fillId="34" borderId="10" xfId="69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8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>
      <alignment horizontal="center" vertical="center" wrapText="1"/>
    </xf>
    <xf numFmtId="0" fontId="9" fillId="34" borderId="10" xfId="86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7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77" applyFont="1" applyFill="1" applyBorder="1" applyAlignment="1" applyProtection="1">
      <alignment vertical="center" wrapText="1"/>
      <protection locked="0"/>
    </xf>
    <xf numFmtId="0" fontId="13" fillId="0" borderId="0" xfId="72" applyFont="1" applyAlignment="1" applyProtection="1">
      <alignment vertical="center"/>
      <protection locked="0"/>
    </xf>
    <xf numFmtId="0" fontId="5" fillId="33" borderId="10" xfId="75" applyFont="1" applyFill="1" applyBorder="1" applyAlignment="1" applyProtection="1">
      <alignment horizontal="center" vertical="center" textRotation="90" wrapText="1"/>
      <protection locked="0"/>
    </xf>
    <xf numFmtId="164" fontId="5" fillId="33" borderId="10" xfId="75" applyNumberFormat="1" applyFont="1" applyFill="1" applyBorder="1" applyAlignment="1" applyProtection="1">
      <alignment horizontal="center" vertical="center" wrapText="1"/>
      <protection locked="0"/>
    </xf>
    <xf numFmtId="1" fontId="5" fillId="33" borderId="10" xfId="75" applyNumberFormat="1" applyFont="1" applyFill="1" applyBorder="1" applyAlignment="1" applyProtection="1">
      <alignment horizontal="center" vertical="center" textRotation="90" wrapText="1"/>
      <protection locked="0"/>
    </xf>
    <xf numFmtId="0" fontId="9" fillId="33" borderId="10" xfId="84" applyFont="1" applyFill="1" applyBorder="1" applyAlignment="1" applyProtection="1">
      <alignment horizontal="center" vertical="center" wrapText="1"/>
      <protection locked="0"/>
    </xf>
    <xf numFmtId="0" fontId="14" fillId="34" borderId="0" xfId="82" applyFont="1" applyFill="1" applyProtection="1">
      <alignment/>
      <protection locked="0"/>
    </xf>
    <xf numFmtId="0" fontId="9" fillId="34" borderId="0" xfId="82" applyFont="1" applyFill="1" applyAlignment="1" applyProtection="1">
      <alignment horizontal="center" wrapText="1"/>
      <protection locked="0"/>
    </xf>
    <xf numFmtId="0" fontId="9" fillId="34" borderId="0" xfId="82" applyFont="1" applyFill="1" applyAlignment="1" applyProtection="1">
      <alignment wrapText="1"/>
      <protection locked="0"/>
    </xf>
    <xf numFmtId="0" fontId="9" fillId="34" borderId="0" xfId="82" applyFont="1" applyFill="1" applyProtection="1">
      <alignment/>
      <protection locked="0"/>
    </xf>
    <xf numFmtId="0" fontId="14" fillId="0" borderId="0" xfId="79" applyFont="1" applyAlignment="1" applyProtection="1">
      <alignment vertical="center"/>
      <protection locked="0"/>
    </xf>
    <xf numFmtId="0" fontId="13" fillId="34" borderId="0" xfId="64" applyFont="1" applyFill="1">
      <alignment/>
      <protection/>
    </xf>
    <xf numFmtId="0" fontId="18" fillId="34" borderId="0" xfId="64" applyFont="1" applyFill="1">
      <alignment/>
      <protection/>
    </xf>
    <xf numFmtId="0" fontId="2" fillId="34" borderId="0" xfId="64" applyFont="1" applyFill="1">
      <alignment/>
      <protection/>
    </xf>
    <xf numFmtId="0" fontId="19" fillId="0" borderId="0" xfId="80" applyFont="1" applyAlignment="1" applyProtection="1">
      <alignment horizontal="center" vertical="center" wrapText="1"/>
      <protection locked="0"/>
    </xf>
    <xf numFmtId="164" fontId="9" fillId="33" borderId="10" xfId="75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85" applyFont="1" applyFill="1" applyBorder="1" applyAlignment="1" applyProtection="1">
      <alignment horizontal="center" vertical="center" textRotation="90" wrapText="1"/>
      <protection locked="0"/>
    </xf>
    <xf numFmtId="165" fontId="5" fillId="33" borderId="10" xfId="75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85" applyFont="1" applyFill="1" applyBorder="1" applyAlignment="1" applyProtection="1">
      <alignment horizontal="center" vertical="center" wrapText="1"/>
      <protection locked="0"/>
    </xf>
    <xf numFmtId="0" fontId="9" fillId="33" borderId="10" xfId="74" applyFont="1" applyFill="1" applyBorder="1" applyAlignment="1" applyProtection="1">
      <alignment horizontal="center" vertical="center" wrapText="1"/>
      <protection locked="0"/>
    </xf>
    <xf numFmtId="164" fontId="14" fillId="33" borderId="10" xfId="74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9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8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86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7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77" applyFont="1" applyFill="1" applyBorder="1" applyAlignment="1" applyProtection="1">
      <alignment vertical="center" wrapText="1"/>
      <protection locked="0"/>
    </xf>
    <xf numFmtId="49" fontId="7" fillId="0" borderId="10" xfId="42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87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5" fillId="0" borderId="0" xfId="72" applyNumberFormat="1" applyFont="1" applyFill="1" applyBorder="1" applyAlignment="1" applyProtection="1">
      <alignment vertical="center"/>
      <protection locked="0"/>
    </xf>
    <xf numFmtId="0" fontId="5" fillId="0" borderId="0" xfId="79" applyFont="1" applyFill="1" applyAlignment="1" applyProtection="1">
      <alignment vertical="center"/>
      <protection locked="0"/>
    </xf>
    <xf numFmtId="164" fontId="9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5" applyFont="1" applyFill="1" applyBorder="1" applyAlignment="1" applyProtection="1">
      <alignment horizontal="center" vertical="center" textRotation="90" wrapText="1"/>
      <protection locked="0"/>
    </xf>
    <xf numFmtId="165" fontId="5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5" applyFont="1" applyFill="1" applyBorder="1" applyAlignment="1" applyProtection="1">
      <alignment horizontal="center" vertical="center" wrapText="1"/>
      <protection locked="0"/>
    </xf>
    <xf numFmtId="0" fontId="9" fillId="0" borderId="10" xfId="74" applyFont="1" applyFill="1" applyBorder="1" applyAlignment="1" applyProtection="1">
      <alignment horizontal="center" vertical="center" wrapText="1"/>
      <protection locked="0"/>
    </xf>
    <xf numFmtId="164" fontId="14" fillId="0" borderId="10" xfId="7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7" applyNumberFormat="1" applyFont="1" applyFill="1" applyBorder="1" applyAlignment="1" applyProtection="1">
      <alignment horizontal="center" vertical="center"/>
      <protection locked="0"/>
    </xf>
    <xf numFmtId="0" fontId="2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6" applyNumberFormat="1" applyFont="1" applyFill="1" applyBorder="1" applyAlignment="1" applyProtection="1">
      <alignment horizontal="center" vertical="center"/>
      <protection locked="0"/>
    </xf>
    <xf numFmtId="0" fontId="9" fillId="0" borderId="10" xfId="69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79" applyFont="1" applyFill="1" applyBorder="1" applyAlignment="1" applyProtection="1">
      <alignment horizontal="center" vertical="center"/>
      <protection locked="0"/>
    </xf>
    <xf numFmtId="0" fontId="12" fillId="0" borderId="10" xfId="74" applyFont="1" applyFill="1" applyBorder="1" applyAlignment="1" applyProtection="1">
      <alignment horizontal="center" vertical="center" wrapText="1"/>
      <protection locked="0"/>
    </xf>
    <xf numFmtId="49" fontId="5" fillId="34" borderId="10" xfId="4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45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66" applyNumberFormat="1" applyFont="1" applyFill="1" applyBorder="1" applyAlignment="1">
      <alignment horizontal="center" vertical="center" wrapText="1"/>
      <protection/>
    </xf>
    <xf numFmtId="0" fontId="9" fillId="33" borderId="10" xfId="78" applyNumberFormat="1" applyFont="1" applyFill="1" applyBorder="1" applyAlignment="1" applyProtection="1">
      <alignment vertical="center" wrapText="1"/>
      <protection locked="0"/>
    </xf>
    <xf numFmtId="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3" applyNumberFormat="1" applyFont="1" applyFill="1" applyBorder="1" applyAlignment="1" applyProtection="1">
      <alignment horizontal="center" vertical="center"/>
      <protection locked="0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86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77" applyNumberFormat="1" applyFont="1" applyFill="1" applyBorder="1" applyAlignment="1" applyProtection="1">
      <alignment vertical="center" wrapText="1"/>
      <protection locked="0"/>
    </xf>
    <xf numFmtId="0" fontId="6" fillId="0" borderId="10" xfId="72" applyFont="1" applyFill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77" applyFont="1" applyFill="1" applyBorder="1" applyAlignment="1" applyProtection="1">
      <alignment horizontal="center" vertical="center" wrapText="1"/>
      <protection locked="0"/>
    </xf>
    <xf numFmtId="49" fontId="2" fillId="0" borderId="10" xfId="8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2" applyFont="1" applyFill="1" applyAlignment="1" applyProtection="1">
      <alignment vertical="center"/>
      <protection locked="0"/>
    </xf>
    <xf numFmtId="0" fontId="7" fillId="0" borderId="10" xfId="66" applyFont="1" applyFill="1" applyBorder="1" applyAlignment="1" applyProtection="1">
      <alignment horizontal="center" vertical="center" wrapText="1"/>
      <protection locked="0"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0" fontId="9" fillId="33" borderId="10" xfId="77" applyNumberFormat="1" applyFont="1" applyFill="1" applyBorder="1" applyAlignment="1" applyProtection="1">
      <alignment vertical="center" wrapText="1"/>
      <protection locked="0"/>
    </xf>
    <xf numFmtId="49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 applyProtection="1">
      <alignment horizontal="center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45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0" applyNumberFormat="1" applyFont="1" applyFill="1" applyBorder="1" applyAlignment="1">
      <alignment horizontal="center" vertical="center" wrapText="1"/>
      <protection/>
    </xf>
    <xf numFmtId="49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79" applyFont="1" applyAlignment="1" applyProtection="1">
      <alignment vertical="center"/>
      <protection locked="0"/>
    </xf>
    <xf numFmtId="0" fontId="0" fillId="0" borderId="0" xfId="71" applyFont="1" applyAlignment="1" applyProtection="1">
      <alignment vertical="center"/>
      <protection locked="0"/>
    </xf>
    <xf numFmtId="164" fontId="0" fillId="0" borderId="0" xfId="71" applyNumberFormat="1" applyFont="1" applyAlignment="1" applyProtection="1">
      <alignment vertical="center"/>
      <protection locked="0"/>
    </xf>
    <xf numFmtId="1" fontId="0" fillId="0" borderId="0" xfId="71" applyNumberFormat="1" applyFont="1" applyAlignment="1" applyProtection="1">
      <alignment vertical="center"/>
      <protection locked="0"/>
    </xf>
    <xf numFmtId="164" fontId="2" fillId="0" borderId="0" xfId="71" applyNumberFormat="1" applyFont="1" applyAlignment="1" applyProtection="1">
      <alignment vertical="center"/>
      <protection locked="0"/>
    </xf>
    <xf numFmtId="0" fontId="2" fillId="0" borderId="0" xfId="71" applyFont="1" applyAlignment="1" applyProtection="1">
      <alignment vertical="center"/>
      <protection locked="0"/>
    </xf>
    <xf numFmtId="1" fontId="2" fillId="0" borderId="0" xfId="71" applyNumberFormat="1" applyFont="1" applyAlignment="1" applyProtection="1">
      <alignment vertical="center"/>
      <protection locked="0"/>
    </xf>
    <xf numFmtId="0" fontId="0" fillId="0" borderId="0" xfId="71" applyNumberFormat="1" applyFont="1" applyFill="1" applyBorder="1" applyAlignment="1" applyProtection="1">
      <alignment vertical="center"/>
      <protection locked="0"/>
    </xf>
    <xf numFmtId="0" fontId="0" fillId="0" borderId="0" xfId="71" applyNumberFormat="1" applyFont="1" applyFill="1" applyBorder="1" applyAlignment="1" applyProtection="1">
      <alignment horizontal="center" vertical="center"/>
      <protection locked="0"/>
    </xf>
    <xf numFmtId="0" fontId="0" fillId="0" borderId="0" xfId="72" applyFont="1" applyAlignment="1" applyProtection="1">
      <alignment vertical="center"/>
      <protection locked="0"/>
    </xf>
    <xf numFmtId="0" fontId="3" fillId="0" borderId="0" xfId="79" applyFont="1" applyFill="1" applyAlignment="1" applyProtection="1">
      <alignment vertical="center"/>
      <protection locked="0"/>
    </xf>
    <xf numFmtId="0" fontId="21" fillId="0" borderId="0" xfId="71" applyFont="1" applyAlignment="1" applyProtection="1">
      <alignment vertical="center"/>
      <protection locked="0"/>
    </xf>
    <xf numFmtId="1" fontId="9" fillId="33" borderId="10" xfId="71" applyNumberFormat="1" applyFont="1" applyFill="1" applyBorder="1" applyAlignment="1" applyProtection="1">
      <alignment horizontal="center" vertical="center" wrapText="1"/>
      <protection locked="0"/>
    </xf>
    <xf numFmtId="164" fontId="14" fillId="33" borderId="10" xfId="71" applyNumberFormat="1" applyFont="1" applyFill="1" applyBorder="1" applyAlignment="1" applyProtection="1">
      <alignment horizontal="center" vertical="center" wrapText="1"/>
      <protection locked="0"/>
    </xf>
    <xf numFmtId="1" fontId="5" fillId="33" borderId="10" xfId="71" applyNumberFormat="1" applyFont="1" applyFill="1" applyBorder="1" applyAlignment="1" applyProtection="1">
      <alignment horizontal="center" vertical="center" wrapText="1"/>
      <protection locked="0"/>
    </xf>
    <xf numFmtId="165" fontId="7" fillId="33" borderId="10" xfId="71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71" applyFont="1" applyFill="1" applyBorder="1" applyAlignment="1" applyProtection="1">
      <alignment horizontal="center" vertical="center" wrapText="1"/>
      <protection locked="0"/>
    </xf>
    <xf numFmtId="0" fontId="6" fillId="0" borderId="10" xfId="79" applyFont="1" applyFill="1" applyBorder="1" applyAlignment="1" applyProtection="1">
      <alignment horizontal="center" vertical="center"/>
      <protection locked="0"/>
    </xf>
    <xf numFmtId="0" fontId="7" fillId="0" borderId="10" xfId="67" applyFont="1" applyFill="1" applyBorder="1" applyAlignment="1" applyProtection="1">
      <alignment horizontal="center" vertical="center" wrapText="1"/>
      <protection locked="0"/>
    </xf>
    <xf numFmtId="49" fontId="7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2" applyFont="1" applyFill="1" applyBorder="1" applyAlignment="1" applyProtection="1">
      <alignment horizontal="left" vertical="center" wrapText="1"/>
      <protection locked="0"/>
    </xf>
    <xf numFmtId="0" fontId="6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2" fillId="33" borderId="10" xfId="83" applyFont="1" applyFill="1" applyBorder="1" applyAlignment="1" applyProtection="1">
      <alignment horizontal="center" vertical="center"/>
      <protection locked="0"/>
    </xf>
    <xf numFmtId="0" fontId="6" fillId="0" borderId="10" xfId="79" applyFont="1" applyFill="1" applyBorder="1" applyAlignment="1" applyProtection="1">
      <alignment horizontal="center" vertical="center" wrapText="1"/>
      <protection locked="0"/>
    </xf>
    <xf numFmtId="0" fontId="7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2" applyNumberFormat="1" applyFont="1" applyFill="1" applyBorder="1" applyAlignment="1" applyProtection="1">
      <alignment horizontal="center" vertical="center"/>
      <protection locked="0"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86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9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0" applyNumberFormat="1" applyFont="1" applyFill="1" applyBorder="1" applyAlignment="1" applyProtection="1">
      <alignment horizontal="center" vertical="center"/>
      <protection locked="0"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7" fillId="0" borderId="10" xfId="47" applyNumberFormat="1" applyFont="1" applyFill="1" applyBorder="1" applyAlignment="1" applyProtection="1">
      <alignment horizontal="center" vertical="center"/>
      <protection locked="0"/>
    </xf>
    <xf numFmtId="49" fontId="6" fillId="0" borderId="10" xfId="49" applyNumberFormat="1" applyFont="1" applyFill="1" applyBorder="1" applyAlignment="1" applyProtection="1">
      <alignment vertical="center" wrapText="1"/>
      <protection locked="0"/>
    </xf>
    <xf numFmtId="49" fontId="6" fillId="0" borderId="10" xfId="4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8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82" applyFont="1" applyFill="1" applyBorder="1" applyAlignment="1" applyProtection="1">
      <alignment horizontal="center" vertical="center" wrapText="1"/>
      <protection locked="0"/>
    </xf>
    <xf numFmtId="0" fontId="7" fillId="0" borderId="10" xfId="77" applyNumberFormat="1" applyFont="1" applyFill="1" applyBorder="1" applyAlignment="1" applyProtection="1">
      <alignment vertical="center" wrapText="1"/>
      <protection locked="0"/>
    </xf>
    <xf numFmtId="49" fontId="7" fillId="0" borderId="10" xfId="48" applyNumberFormat="1" applyFont="1" applyFill="1" applyBorder="1" applyAlignment="1" applyProtection="1">
      <alignment horizontal="center" vertical="center"/>
      <protection locked="0"/>
    </xf>
    <xf numFmtId="49" fontId="6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86" applyFont="1" applyFill="1" applyBorder="1" applyAlignment="1" applyProtection="1">
      <alignment horizontal="left" vertical="center" wrapText="1"/>
      <protection locked="0"/>
    </xf>
    <xf numFmtId="49" fontId="7" fillId="0" borderId="10" xfId="69" applyNumberFormat="1" applyFont="1" applyFill="1" applyBorder="1" applyAlignment="1" applyProtection="1">
      <alignment horizontal="center" vertical="center"/>
      <protection locked="0"/>
    </xf>
    <xf numFmtId="49" fontId="6" fillId="0" borderId="10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8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23" fillId="0" borderId="0" xfId="71" applyFont="1" applyAlignment="1" applyProtection="1">
      <alignment vertical="center"/>
      <protection locked="0"/>
    </xf>
    <xf numFmtId="0" fontId="9" fillId="33" borderId="10" xfId="79" applyFont="1" applyFill="1" applyBorder="1" applyAlignment="1" applyProtection="1">
      <alignment horizontal="center" vertical="center" wrapText="1"/>
      <protection locked="0"/>
    </xf>
    <xf numFmtId="0" fontId="24" fillId="34" borderId="0" xfId="82" applyFont="1" applyFill="1" applyProtection="1">
      <alignment/>
      <protection locked="0"/>
    </xf>
    <xf numFmtId="0" fontId="26" fillId="34" borderId="0" xfId="64" applyFont="1" applyFill="1">
      <alignment/>
      <protection/>
    </xf>
    <xf numFmtId="0" fontId="29" fillId="34" borderId="0" xfId="64" applyFont="1" applyFill="1">
      <alignment/>
      <protection/>
    </xf>
    <xf numFmtId="0" fontId="30" fillId="34" borderId="0" xfId="64" applyFont="1" applyFill="1">
      <alignment/>
      <protection/>
    </xf>
    <xf numFmtId="0" fontId="2" fillId="0" borderId="0" xfId="72" applyFont="1" applyAlignment="1" applyProtection="1">
      <alignment horizontal="center" vertical="center"/>
      <protection locked="0"/>
    </xf>
    <xf numFmtId="0" fontId="3" fillId="0" borderId="0" xfId="79" applyFont="1" applyFill="1" applyAlignment="1" applyProtection="1">
      <alignment horizontal="center" vertical="center"/>
      <protection locked="0"/>
    </xf>
    <xf numFmtId="0" fontId="6" fillId="0" borderId="11" xfId="72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67" applyNumberFormat="1" applyFont="1" applyFill="1" applyBorder="1" applyAlignment="1" applyProtection="1">
      <alignment horizontal="center" vertical="center"/>
      <protection locked="0"/>
    </xf>
    <xf numFmtId="0" fontId="7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46" applyNumberFormat="1" applyFont="1" applyFill="1" applyBorder="1" applyAlignment="1" applyProtection="1">
      <alignment horizontal="center" vertical="center"/>
      <protection locked="0"/>
    </xf>
    <xf numFmtId="0" fontId="6" fillId="0" borderId="10" xfId="69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3" applyNumberFormat="1" applyFont="1" applyFill="1" applyBorder="1" applyAlignment="1" applyProtection="1">
      <alignment horizontal="center" vertical="center"/>
      <protection locked="0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77" applyNumberFormat="1" applyFont="1" applyFill="1" applyBorder="1" applyAlignment="1" applyProtection="1">
      <alignment vertical="center" wrapText="1"/>
      <protection locked="0"/>
    </xf>
    <xf numFmtId="0" fontId="9" fillId="33" borderId="12" xfId="84" applyFont="1" applyFill="1" applyBorder="1" applyAlignment="1" applyProtection="1">
      <alignment horizontal="center" vertical="center" wrapText="1"/>
      <protection locked="0"/>
    </xf>
    <xf numFmtId="0" fontId="9" fillId="33" borderId="13" xfId="84" applyFont="1" applyFill="1" applyBorder="1" applyAlignment="1" applyProtection="1">
      <alignment horizontal="center" vertical="center" wrapText="1"/>
      <protection locked="0"/>
    </xf>
    <xf numFmtId="0" fontId="20" fillId="34" borderId="0" xfId="82" applyFont="1" applyFill="1" applyAlignment="1" applyProtection="1">
      <alignment horizontal="center" vertical="center"/>
      <protection locked="0"/>
    </xf>
    <xf numFmtId="0" fontId="31" fillId="0" borderId="0" xfId="71" applyFont="1" applyAlignment="1" applyProtection="1">
      <alignment vertical="center"/>
      <protection locked="0"/>
    </xf>
    <xf numFmtId="0" fontId="7" fillId="0" borderId="0" xfId="71" applyFont="1" applyAlignment="1" applyProtection="1">
      <alignment vertical="center"/>
      <protection locked="0"/>
    </xf>
    <xf numFmtId="0" fontId="7" fillId="0" borderId="0" xfId="72" applyFont="1" applyAlignment="1" applyProtection="1">
      <alignment vertical="center"/>
      <protection locked="0"/>
    </xf>
    <xf numFmtId="0" fontId="68" fillId="0" borderId="10" xfId="79" applyFont="1" applyFill="1" applyBorder="1" applyAlignment="1" applyProtection="1">
      <alignment horizontal="center" vertical="center"/>
      <protection locked="0"/>
    </xf>
    <xf numFmtId="0" fontId="21" fillId="36" borderId="0" xfId="71" applyFont="1" applyFill="1" applyAlignment="1" applyProtection="1">
      <alignment vertical="center"/>
      <protection locked="0"/>
    </xf>
    <xf numFmtId="1" fontId="9" fillId="0" borderId="10" xfId="71" applyNumberFormat="1" applyFont="1" applyFill="1" applyBorder="1" applyAlignment="1" applyProtection="1">
      <alignment horizontal="center" vertical="center" wrapText="1"/>
      <protection locked="0"/>
    </xf>
    <xf numFmtId="164" fontId="14" fillId="0" borderId="10" xfId="71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71" applyNumberFormat="1" applyFont="1" applyFill="1" applyBorder="1" applyAlignment="1" applyProtection="1">
      <alignment horizontal="center" vertical="center" wrapText="1"/>
      <protection locked="0"/>
    </xf>
    <xf numFmtId="165" fontId="7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71" applyFont="1" applyFill="1" applyBorder="1" applyAlignment="1" applyProtection="1">
      <alignment horizontal="center" vertical="center" wrapText="1"/>
      <protection locked="0"/>
    </xf>
    <xf numFmtId="0" fontId="12" fillId="0" borderId="10" xfId="83" applyFont="1" applyFill="1" applyBorder="1" applyAlignment="1" applyProtection="1">
      <alignment horizontal="center" vertical="center"/>
      <protection locked="0"/>
    </xf>
    <xf numFmtId="0" fontId="21" fillId="0" borderId="0" xfId="71" applyFont="1" applyFill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7" applyNumberFormat="1" applyFont="1" applyFill="1" applyBorder="1" applyAlignment="1">
      <alignment horizontal="center" vertical="center" wrapText="1"/>
      <protection/>
    </xf>
    <xf numFmtId="0" fontId="7" fillId="0" borderId="10" xfId="67" applyNumberFormat="1" applyFont="1" applyFill="1" applyBorder="1" applyAlignment="1">
      <alignment horizontal="left" vertical="center" wrapText="1"/>
      <protection/>
    </xf>
    <xf numFmtId="0" fontId="6" fillId="34" borderId="0" xfId="82" applyFont="1" applyFill="1" applyProtection="1">
      <alignment/>
      <protection locked="0"/>
    </xf>
    <xf numFmtId="0" fontId="7" fillId="0" borderId="10" xfId="8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1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79" applyFont="1" applyFill="1" applyBorder="1" applyAlignment="1" applyProtection="1">
      <alignment horizontal="center" vertical="center" wrapText="1"/>
      <protection locked="0"/>
    </xf>
    <xf numFmtId="0" fontId="2" fillId="33" borderId="10" xfId="83" applyFont="1" applyFill="1" applyBorder="1" applyAlignment="1" applyProtection="1">
      <alignment horizontal="center" vertical="center"/>
      <protection locked="0"/>
    </xf>
    <xf numFmtId="0" fontId="7" fillId="33" borderId="10" xfId="69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0" xfId="86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>
      <alignment horizontal="left" vertical="center" wrapText="1"/>
    </xf>
    <xf numFmtId="49" fontId="7" fillId="33" borderId="10" xfId="7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69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60" applyNumberFormat="1" applyFont="1" applyFill="1" applyBorder="1" applyAlignment="1" applyProtection="1">
      <alignment horizontal="center" vertical="center"/>
      <protection locked="0"/>
    </xf>
    <xf numFmtId="49" fontId="7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86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6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5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83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0" xfId="72" applyFont="1" applyFill="1" applyAlignment="1" applyProtection="1">
      <alignment vertical="center"/>
      <protection locked="0"/>
    </xf>
    <xf numFmtId="0" fontId="0" fillId="0" borderId="0" xfId="65">
      <alignment/>
      <protection/>
    </xf>
    <xf numFmtId="0" fontId="0" fillId="0" borderId="0" xfId="65" applyBorder="1">
      <alignment/>
      <protection/>
    </xf>
    <xf numFmtId="0" fontId="7" fillId="0" borderId="0" xfId="72" applyNumberFormat="1" applyFont="1" applyFill="1" applyBorder="1" applyAlignment="1" applyProtection="1">
      <alignment vertical="center"/>
      <protection locked="0"/>
    </xf>
    <xf numFmtId="0" fontId="7" fillId="0" borderId="0" xfId="72" applyNumberFormat="1" applyFont="1" applyFill="1" applyBorder="1" applyAlignment="1" applyProtection="1">
      <alignment vertical="center" wrapText="1"/>
      <protection locked="0"/>
    </xf>
    <xf numFmtId="0" fontId="2" fillId="0" borderId="0" xfId="71" applyNumberFormat="1" applyFont="1" applyFill="1" applyBorder="1" applyAlignment="1" applyProtection="1">
      <alignment vertical="center"/>
      <protection locked="0"/>
    </xf>
    <xf numFmtId="49" fontId="2" fillId="0" borderId="0" xfId="71" applyNumberFormat="1" applyFont="1" applyFill="1" applyBorder="1" applyAlignment="1" applyProtection="1">
      <alignment vertical="center"/>
      <protection locked="0"/>
    </xf>
    <xf numFmtId="0" fontId="2" fillId="0" borderId="0" xfId="79" applyFont="1" applyAlignment="1" applyProtection="1">
      <alignment horizontal="center" vertical="center"/>
      <protection locked="0"/>
    </xf>
    <xf numFmtId="0" fontId="2" fillId="0" borderId="0" xfId="79" applyFont="1" applyBorder="1" applyAlignment="1" applyProtection="1">
      <alignment horizontal="center" vertical="center" wrapText="1"/>
      <protection locked="0"/>
    </xf>
    <xf numFmtId="0" fontId="2" fillId="0" borderId="0" xfId="79" applyFont="1" applyBorder="1" applyAlignment="1" applyProtection="1">
      <alignment vertical="center"/>
      <protection locked="0"/>
    </xf>
    <xf numFmtId="0" fontId="0" fillId="0" borderId="10" xfId="65" applyBorder="1">
      <alignment/>
      <protection/>
    </xf>
    <xf numFmtId="0" fontId="7" fillId="0" borderId="10" xfId="72" applyNumberFormat="1" applyFont="1" applyFill="1" applyBorder="1" applyAlignment="1" applyProtection="1">
      <alignment vertical="center"/>
      <protection locked="0"/>
    </xf>
    <xf numFmtId="0" fontId="7" fillId="0" borderId="10" xfId="72" applyNumberFormat="1" applyFont="1" applyFill="1" applyBorder="1" applyAlignment="1" applyProtection="1">
      <alignment vertical="center" wrapText="1"/>
      <protection locked="0"/>
    </xf>
    <xf numFmtId="0" fontId="2" fillId="0" borderId="10" xfId="72" applyNumberFormat="1" applyFont="1" applyFill="1" applyBorder="1" applyAlignment="1" applyProtection="1">
      <alignment vertical="center"/>
      <protection locked="0"/>
    </xf>
    <xf numFmtId="0" fontId="7" fillId="0" borderId="10" xfId="71" applyNumberFormat="1" applyFont="1" applyFill="1" applyBorder="1" applyAlignment="1" applyProtection="1">
      <alignment vertical="center"/>
      <protection locked="0"/>
    </xf>
    <xf numFmtId="0" fontId="33" fillId="0" borderId="10" xfId="71" applyNumberFormat="1" applyFont="1" applyFill="1" applyBorder="1" applyAlignment="1" applyProtection="1">
      <alignment vertical="center"/>
      <protection locked="0"/>
    </xf>
    <xf numFmtId="0" fontId="33" fillId="0" borderId="0" xfId="71" applyNumberFormat="1" applyFont="1" applyFill="1" applyBorder="1" applyAlignment="1" applyProtection="1">
      <alignment vertical="center"/>
      <protection locked="0"/>
    </xf>
    <xf numFmtId="0" fontId="19" fillId="0" borderId="0" xfId="88" applyFont="1" applyFill="1" applyAlignment="1">
      <alignment vertical="center" wrapText="1"/>
      <protection/>
    </xf>
    <xf numFmtId="0" fontId="28" fillId="0" borderId="0" xfId="88" applyFont="1" applyFill="1" applyAlignment="1">
      <alignment horizontal="center" vertical="center" wrapText="1"/>
      <protection/>
    </xf>
    <xf numFmtId="0" fontId="25" fillId="0" borderId="0" xfId="88" applyFont="1" applyFill="1" applyAlignment="1">
      <alignment horizontal="center" vertical="center" wrapText="1"/>
      <protection/>
    </xf>
    <xf numFmtId="164" fontId="9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85" applyFont="1" applyFill="1" applyBorder="1" applyAlignment="1" applyProtection="1">
      <alignment horizontal="center" vertical="center" wrapText="1"/>
      <protection locked="0"/>
    </xf>
    <xf numFmtId="0" fontId="9" fillId="33" borderId="10" xfId="79" applyFont="1" applyFill="1" applyBorder="1" applyAlignment="1" applyProtection="1">
      <alignment horizontal="center" vertical="center" wrapText="1"/>
      <protection locked="0"/>
    </xf>
    <xf numFmtId="0" fontId="2" fillId="33" borderId="10" xfId="75" applyFont="1" applyFill="1" applyBorder="1" applyAlignment="1" applyProtection="1">
      <alignment horizontal="center" vertical="center"/>
      <protection locked="0"/>
    </xf>
    <xf numFmtId="0" fontId="2" fillId="0" borderId="0" xfId="73" applyFont="1" applyAlignment="1" applyProtection="1">
      <alignment horizontal="center" vertical="center"/>
      <protection locked="0"/>
    </xf>
    <xf numFmtId="0" fontId="28" fillId="0" borderId="0" xfId="80" applyFont="1" applyAlignment="1" applyProtection="1">
      <alignment horizontal="center" vertical="center" wrapText="1"/>
      <protection locked="0"/>
    </xf>
    <xf numFmtId="0" fontId="13" fillId="34" borderId="0" xfId="82" applyFont="1" applyFill="1" applyAlignment="1" applyProtection="1">
      <alignment horizontal="center" vertical="center" wrapText="1"/>
      <protection locked="0"/>
    </xf>
    <xf numFmtId="0" fontId="28" fillId="34" borderId="0" xfId="64" applyFont="1" applyFill="1" applyAlignment="1">
      <alignment horizontal="center"/>
      <protection/>
    </xf>
    <xf numFmtId="0" fontId="27" fillId="0" borderId="0" xfId="80" applyFont="1" applyAlignment="1" applyProtection="1">
      <alignment horizontal="center" vertical="center"/>
      <protection locked="0"/>
    </xf>
    <xf numFmtId="0" fontId="9" fillId="33" borderId="10" xfId="79" applyFont="1" applyFill="1" applyBorder="1" applyAlignment="1" applyProtection="1">
      <alignment horizontal="center" vertical="center" textRotation="90" wrapText="1"/>
      <protection locked="0"/>
    </xf>
    <xf numFmtId="0" fontId="6" fillId="33" borderId="10" xfId="79" applyFont="1" applyFill="1" applyBorder="1" applyAlignment="1" applyProtection="1">
      <alignment horizontal="center" vertical="center" textRotation="90" wrapText="1"/>
      <protection locked="0"/>
    </xf>
    <xf numFmtId="0" fontId="12" fillId="33" borderId="10" xfId="75" applyFont="1" applyFill="1" applyBorder="1" applyAlignment="1" applyProtection="1">
      <alignment horizontal="center" vertical="center"/>
      <protection locked="0"/>
    </xf>
    <xf numFmtId="0" fontId="14" fillId="0" borderId="14" xfId="80" applyFont="1" applyBorder="1" applyAlignment="1" applyProtection="1">
      <alignment horizontal="center"/>
      <protection locked="0"/>
    </xf>
    <xf numFmtId="0" fontId="2" fillId="0" borderId="0" xfId="73" applyFont="1" applyFill="1" applyAlignment="1" applyProtection="1">
      <alignment horizontal="center" vertical="center"/>
      <protection locked="0"/>
    </xf>
    <xf numFmtId="0" fontId="25" fillId="0" borderId="0" xfId="73" applyFont="1" applyAlignment="1" applyProtection="1">
      <alignment horizontal="center"/>
      <protection locked="0"/>
    </xf>
    <xf numFmtId="0" fontId="20" fillId="0" borderId="14" xfId="80" applyFont="1" applyBorder="1" applyAlignment="1" applyProtection="1">
      <alignment horizontal="center"/>
      <protection locked="0"/>
    </xf>
    <xf numFmtId="0" fontId="19" fillId="0" borderId="0" xfId="80" applyFont="1" applyAlignment="1" applyProtection="1">
      <alignment horizontal="center" vertical="center" wrapText="1"/>
      <protection locked="0"/>
    </xf>
    <xf numFmtId="0" fontId="18" fillId="34" borderId="0" xfId="82" applyFont="1" applyFill="1" applyAlignment="1" applyProtection="1">
      <alignment horizontal="center" vertical="center" wrapText="1"/>
      <protection locked="0"/>
    </xf>
    <xf numFmtId="0" fontId="17" fillId="34" borderId="0" xfId="64" applyFont="1" applyFill="1" applyAlignment="1">
      <alignment horizontal="center" vertical="center"/>
      <protection/>
    </xf>
    <xf numFmtId="0" fontId="16" fillId="0" borderId="0" xfId="80" applyFont="1" applyAlignment="1" applyProtection="1">
      <alignment horizontal="center" vertical="center" wrapText="1"/>
      <protection locked="0"/>
    </xf>
    <xf numFmtId="0" fontId="16" fillId="0" borderId="0" xfId="80" applyFont="1" applyAlignment="1" applyProtection="1">
      <alignment horizontal="center" vertical="center"/>
      <protection locked="0"/>
    </xf>
    <xf numFmtId="0" fontId="15" fillId="0" borderId="0" xfId="80" applyFont="1" applyAlignment="1" applyProtection="1">
      <alignment horizontal="center" vertical="center" wrapText="1"/>
      <protection locked="0"/>
    </xf>
    <xf numFmtId="0" fontId="15" fillId="0" borderId="0" xfId="80" applyFont="1" applyAlignment="1" applyProtection="1">
      <alignment horizontal="center" vertical="center"/>
      <protection locked="0"/>
    </xf>
    <xf numFmtId="0" fontId="9" fillId="0" borderId="0" xfId="73" applyFont="1" applyAlignment="1" applyProtection="1">
      <alignment horizontal="center"/>
      <protection locked="0"/>
    </xf>
    <xf numFmtId="0" fontId="9" fillId="33" borderId="10" xfId="84" applyFont="1" applyFill="1" applyBorder="1" applyAlignment="1" applyProtection="1">
      <alignment horizontal="center" vertical="center" textRotation="90" wrapText="1"/>
      <protection locked="0"/>
    </xf>
    <xf numFmtId="0" fontId="6" fillId="33" borderId="10" xfId="84" applyFont="1" applyFill="1" applyBorder="1" applyAlignment="1" applyProtection="1">
      <alignment horizontal="center" vertical="center" textRotation="90" wrapText="1"/>
      <protection locked="0"/>
    </xf>
    <xf numFmtId="0" fontId="9" fillId="33" borderId="10" xfId="84" applyFont="1" applyFill="1" applyBorder="1" applyAlignment="1" applyProtection="1">
      <alignment horizontal="center" vertical="center" wrapText="1"/>
      <protection locked="0"/>
    </xf>
    <xf numFmtId="0" fontId="12" fillId="33" borderId="13" xfId="84" applyFont="1" applyFill="1" applyBorder="1" applyAlignment="1" applyProtection="1">
      <alignment horizontal="center" vertical="center" wrapText="1"/>
      <protection locked="0"/>
    </xf>
    <xf numFmtId="0" fontId="12" fillId="33" borderId="12" xfId="84" applyFont="1" applyFill="1" applyBorder="1" applyAlignment="1" applyProtection="1">
      <alignment horizontal="center" vertical="center" wrapText="1"/>
      <protection locked="0"/>
    </xf>
    <xf numFmtId="0" fontId="6" fillId="33" borderId="15" xfId="84" applyFont="1" applyFill="1" applyBorder="1" applyAlignment="1" applyProtection="1">
      <alignment horizontal="center" vertical="center" textRotation="90" wrapText="1"/>
      <protection locked="0"/>
    </xf>
    <xf numFmtId="0" fontId="6" fillId="33" borderId="16" xfId="84" applyFont="1" applyFill="1" applyBorder="1" applyAlignment="1" applyProtection="1">
      <alignment horizontal="center" vertical="center" textRotation="90" wrapText="1"/>
      <protection locked="0"/>
    </xf>
    <xf numFmtId="0" fontId="6" fillId="33" borderId="13" xfId="84" applyFont="1" applyFill="1" applyBorder="1" applyAlignment="1" applyProtection="1">
      <alignment horizontal="center" vertical="center" textRotation="90" wrapText="1"/>
      <protection locked="0"/>
    </xf>
    <xf numFmtId="0" fontId="6" fillId="33" borderId="12" xfId="84" applyFont="1" applyFill="1" applyBorder="1" applyAlignment="1" applyProtection="1">
      <alignment horizontal="center" vertical="center" textRotation="90" wrapText="1"/>
      <protection locked="0"/>
    </xf>
    <xf numFmtId="164" fontId="9" fillId="33" borderId="10" xfId="84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79" applyFont="1" applyFill="1" applyBorder="1" applyAlignment="1" applyProtection="1">
      <alignment horizontal="center" vertical="center" wrapText="1"/>
      <protection locked="0"/>
    </xf>
    <xf numFmtId="0" fontId="9" fillId="33" borderId="12" xfId="79" applyFont="1" applyFill="1" applyBorder="1" applyAlignment="1" applyProtection="1">
      <alignment horizontal="center" vertical="center" wrapText="1"/>
      <protection locked="0"/>
    </xf>
    <xf numFmtId="0" fontId="6" fillId="0" borderId="0" xfId="73" applyFont="1" applyAlignment="1" applyProtection="1">
      <alignment horizontal="center" vertical="center"/>
      <protection locked="0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 2" xfId="44"/>
    <cellStyle name="Денежный 2 10 2" xfId="45"/>
    <cellStyle name="Денежный 2 11" xfId="46"/>
    <cellStyle name="Денежный 2 13 2" xfId="47"/>
    <cellStyle name="Денежный 2 2" xfId="48"/>
    <cellStyle name="Денежный 2 24" xfId="49"/>
    <cellStyle name="Денежный 3" xfId="50"/>
    <cellStyle name="Денежный 6 10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 2 2" xfId="60"/>
    <cellStyle name="Обычный 11 10 2" xfId="61"/>
    <cellStyle name="Обычный 14 2" xfId="62"/>
    <cellStyle name="Обычный 15" xfId="63"/>
    <cellStyle name="Обычный 2 10" xfId="64"/>
    <cellStyle name="Обычный 2 14 10" xfId="65"/>
    <cellStyle name="Обычный 2 14 2 2" xfId="66"/>
    <cellStyle name="Обычный 3 13" xfId="67"/>
    <cellStyle name="Обычный 5_25_05_13 2" xfId="68"/>
    <cellStyle name="Обычный_База 2" xfId="69"/>
    <cellStyle name="Обычный_База_База1 2_База1 (version 1)" xfId="70"/>
    <cellStyle name="Обычный_Выездка технические1 2" xfId="71"/>
    <cellStyle name="Обычный_Выездка технические1 3" xfId="72"/>
    <cellStyle name="Обычный_Выездка технические1 3 2" xfId="73"/>
    <cellStyle name="Обычный_Выездка технические1 3 2 2" xfId="74"/>
    <cellStyle name="Обычный_Измайлово-2003 2 2" xfId="75"/>
    <cellStyle name="Обычный_конкур К" xfId="76"/>
    <cellStyle name="Обычный_конкур1 11 2" xfId="77"/>
    <cellStyle name="Обычный_конкур1 2 2" xfId="78"/>
    <cellStyle name="Обычный_Лист Microsoft Excel" xfId="79"/>
    <cellStyle name="Обычный_Лист Microsoft Excel 10 2" xfId="80"/>
    <cellStyle name="Обычный_Лист Microsoft Excel 11" xfId="81"/>
    <cellStyle name="Обычный_Лист Microsoft Excel 2 12 2" xfId="82"/>
    <cellStyle name="Обычный_Лист Microsoft Excel 2 2" xfId="83"/>
    <cellStyle name="Обычный_Лист Microsoft Excel 3" xfId="84"/>
    <cellStyle name="Обычный_Лист Microsoft Excel 4 2" xfId="85"/>
    <cellStyle name="Обычный_Орел 11 2" xfId="86"/>
    <cellStyle name="Обычный_Россия (В) юниоры" xfId="87"/>
    <cellStyle name="Обычный_Форма технических_конкур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9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Relationship Id="rId3" Type="http://schemas.openxmlformats.org/officeDocument/2006/relationships/image" Target="../media/image10.jpeg" /><Relationship Id="rId4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6.png" /><Relationship Id="rId3" Type="http://schemas.openxmlformats.org/officeDocument/2006/relationships/image" Target="../media/image11.jpe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390525</xdr:colOff>
      <xdr:row>0</xdr:row>
      <xdr:rowOff>19050</xdr:rowOff>
    </xdr:from>
    <xdr:to>
      <xdr:col>24</xdr:col>
      <xdr:colOff>723900</xdr:colOff>
      <xdr:row>3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905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3</xdr:col>
      <xdr:colOff>1047750</xdr:colOff>
      <xdr:row>2</xdr:row>
      <xdr:rowOff>38100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0</xdr:row>
      <xdr:rowOff>342900</xdr:rowOff>
    </xdr:from>
    <xdr:to>
      <xdr:col>22</xdr:col>
      <xdr:colOff>285750</xdr:colOff>
      <xdr:row>4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3429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95250</xdr:rowOff>
    </xdr:from>
    <xdr:to>
      <xdr:col>3</xdr:col>
      <xdr:colOff>733425</xdr:colOff>
      <xdr:row>5</xdr:row>
      <xdr:rowOff>161925</xdr:rowOff>
    </xdr:to>
    <xdr:pic>
      <xdr:nvPicPr>
        <xdr:cNvPr id="4" name="Рисунок 4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8096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390525</xdr:colOff>
      <xdr:row>0</xdr:row>
      <xdr:rowOff>19050</xdr:rowOff>
    </xdr:from>
    <xdr:to>
      <xdr:col>24</xdr:col>
      <xdr:colOff>723900</xdr:colOff>
      <xdr:row>3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905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3</xdr:col>
      <xdr:colOff>1047750</xdr:colOff>
      <xdr:row>2</xdr:row>
      <xdr:rowOff>38100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0</xdr:row>
      <xdr:rowOff>342900</xdr:rowOff>
    </xdr:from>
    <xdr:to>
      <xdr:col>22</xdr:col>
      <xdr:colOff>285750</xdr:colOff>
      <xdr:row>4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3429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95250</xdr:rowOff>
    </xdr:from>
    <xdr:to>
      <xdr:col>3</xdr:col>
      <xdr:colOff>733425</xdr:colOff>
      <xdr:row>5</xdr:row>
      <xdr:rowOff>161925</xdr:rowOff>
    </xdr:to>
    <xdr:pic>
      <xdr:nvPicPr>
        <xdr:cNvPr id="4" name="Рисунок 4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8096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342900</xdr:colOff>
      <xdr:row>0</xdr:row>
      <xdr:rowOff>0</xdr:rowOff>
    </xdr:from>
    <xdr:to>
      <xdr:col>25</xdr:col>
      <xdr:colOff>9525</xdr:colOff>
      <xdr:row>3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819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647700</xdr:colOff>
      <xdr:row>1</xdr:row>
      <xdr:rowOff>85725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</xdr:row>
      <xdr:rowOff>0</xdr:rowOff>
    </xdr:from>
    <xdr:to>
      <xdr:col>22</xdr:col>
      <xdr:colOff>47625</xdr:colOff>
      <xdr:row>5</xdr:row>
      <xdr:rowOff>219075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542925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180975</xdr:rowOff>
    </xdr:from>
    <xdr:to>
      <xdr:col>2</xdr:col>
      <xdr:colOff>609600</xdr:colOff>
      <xdr:row>5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7239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828675</xdr:colOff>
      <xdr:row>1</xdr:row>
      <xdr:rowOff>142875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161925</xdr:colOff>
      <xdr:row>0</xdr:row>
      <xdr:rowOff>19050</xdr:rowOff>
    </xdr:from>
    <xdr:to>
      <xdr:col>31</xdr:col>
      <xdr:colOff>609600</xdr:colOff>
      <xdr:row>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190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161925</xdr:colOff>
      <xdr:row>0</xdr:row>
      <xdr:rowOff>514350</xdr:rowOff>
    </xdr:from>
    <xdr:to>
      <xdr:col>29</xdr:col>
      <xdr:colOff>0</xdr:colOff>
      <xdr:row>5</xdr:row>
      <xdr:rowOff>142875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51435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9525</xdr:rowOff>
    </xdr:from>
    <xdr:to>
      <xdr:col>2</xdr:col>
      <xdr:colOff>523875</xdr:colOff>
      <xdr:row>4</xdr:row>
      <xdr:rowOff>142875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72390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95250</xdr:colOff>
      <xdr:row>0</xdr:row>
      <xdr:rowOff>0</xdr:rowOff>
    </xdr:from>
    <xdr:to>
      <xdr:col>26</xdr:col>
      <xdr:colOff>381000</xdr:colOff>
      <xdr:row>4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0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3</xdr:col>
      <xdr:colOff>609600</xdr:colOff>
      <xdr:row>2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1</xdr:row>
      <xdr:rowOff>104775</xdr:rowOff>
    </xdr:from>
    <xdr:to>
      <xdr:col>6</xdr:col>
      <xdr:colOff>47625</xdr:colOff>
      <xdr:row>4</xdr:row>
      <xdr:rowOff>295275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53340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0</xdr:row>
      <xdr:rowOff>304800</xdr:rowOff>
    </xdr:from>
    <xdr:to>
      <xdr:col>23</xdr:col>
      <xdr:colOff>314325</xdr:colOff>
      <xdr:row>4</xdr:row>
      <xdr:rowOff>361950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86925" y="304800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2</xdr:col>
      <xdr:colOff>590550</xdr:colOff>
      <xdr:row>2</xdr:row>
      <xdr:rowOff>28575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</xdr:colOff>
      <xdr:row>0</xdr:row>
      <xdr:rowOff>0</xdr:rowOff>
    </xdr:from>
    <xdr:to>
      <xdr:col>30</xdr:col>
      <xdr:colOff>466725</xdr:colOff>
      <xdr:row>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0325" y="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0</xdr:row>
      <xdr:rowOff>285750</xdr:rowOff>
    </xdr:from>
    <xdr:to>
      <xdr:col>28</xdr:col>
      <xdr:colOff>0</xdr:colOff>
      <xdr:row>4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30150" y="28575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1</xdr:row>
      <xdr:rowOff>114300</xdr:rowOff>
    </xdr:from>
    <xdr:to>
      <xdr:col>5</xdr:col>
      <xdr:colOff>209550</xdr:colOff>
      <xdr:row>4</xdr:row>
      <xdr:rowOff>180975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628650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2</xdr:col>
      <xdr:colOff>762000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238125</xdr:colOff>
      <xdr:row>0</xdr:row>
      <xdr:rowOff>0</xdr:rowOff>
    </xdr:from>
    <xdr:to>
      <xdr:col>31</xdr:col>
      <xdr:colOff>352425</xdr:colOff>
      <xdr:row>4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</xdr:row>
      <xdr:rowOff>228600</xdr:rowOff>
    </xdr:from>
    <xdr:to>
      <xdr:col>2</xdr:col>
      <xdr:colOff>438150</xdr:colOff>
      <xdr:row>5</xdr:row>
      <xdr:rowOff>409575</xdr:rowOff>
    </xdr:to>
    <xdr:pic>
      <xdr:nvPicPr>
        <xdr:cNvPr id="3" name="Рисунок 3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85725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123825</xdr:colOff>
      <xdr:row>0</xdr:row>
      <xdr:rowOff>323850</xdr:rowOff>
    </xdr:from>
    <xdr:to>
      <xdr:col>29</xdr:col>
      <xdr:colOff>104775</xdr:colOff>
      <xdr:row>5</xdr:row>
      <xdr:rowOff>133350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06225" y="3238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3</xdr:col>
      <xdr:colOff>466725</xdr:colOff>
      <xdr:row>1</xdr:row>
      <xdr:rowOff>180975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0</xdr:row>
      <xdr:rowOff>0</xdr:rowOff>
    </xdr:from>
    <xdr:to>
      <xdr:col>31</xdr:col>
      <xdr:colOff>466725</xdr:colOff>
      <xdr:row>2</xdr:row>
      <xdr:rowOff>285750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0" y="0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542925</xdr:rowOff>
    </xdr:from>
    <xdr:to>
      <xdr:col>6</xdr:col>
      <xdr:colOff>304800</xdr:colOff>
      <xdr:row>3</xdr:row>
      <xdr:rowOff>361950</xdr:rowOff>
    </xdr:to>
    <xdr:pic>
      <xdr:nvPicPr>
        <xdr:cNvPr id="3" name="Рисунок 3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542925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419100</xdr:colOff>
      <xdr:row>0</xdr:row>
      <xdr:rowOff>409575</xdr:rowOff>
    </xdr:from>
    <xdr:to>
      <xdr:col>28</xdr:col>
      <xdr:colOff>257175</xdr:colOff>
      <xdr:row>4</xdr:row>
      <xdr:rowOff>180975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20450" y="409575"/>
          <a:ext cx="1314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7">
      <selection activeCell="G18" sqref="G18"/>
    </sheetView>
  </sheetViews>
  <sheetFormatPr defaultColWidth="8.8515625" defaultRowHeight="12.75"/>
  <cols>
    <col min="1" max="1" width="26.7109375" style="239" customWidth="1"/>
    <col min="2" max="2" width="22.57421875" style="239" customWidth="1"/>
    <col min="3" max="3" width="10.140625" style="239" customWidth="1"/>
    <col min="4" max="4" width="23.421875" style="239" customWidth="1"/>
    <col min="5" max="5" width="16.57421875" style="239" customWidth="1"/>
    <col min="6" max="16384" width="8.8515625" style="239" customWidth="1"/>
  </cols>
  <sheetData>
    <row r="1" spans="1:10" ht="66.75" customHeight="1">
      <c r="A1" s="256" t="s">
        <v>288</v>
      </c>
      <c r="B1" s="256"/>
      <c r="C1" s="256"/>
      <c r="D1" s="256"/>
      <c r="E1" s="256"/>
      <c r="F1" s="255"/>
      <c r="G1" s="255"/>
      <c r="H1" s="255"/>
      <c r="I1" s="255"/>
      <c r="J1" s="255"/>
    </row>
    <row r="2" spans="1:10" ht="66.75" customHeight="1">
      <c r="A2" s="257" t="s">
        <v>287</v>
      </c>
      <c r="B2" s="257"/>
      <c r="C2" s="257"/>
      <c r="D2" s="257"/>
      <c r="E2" s="257"/>
      <c r="F2" s="255"/>
      <c r="G2" s="255"/>
      <c r="H2" s="255"/>
      <c r="I2" s="255"/>
      <c r="J2" s="255"/>
    </row>
    <row r="3" spans="1:10" ht="26.25" customHeight="1">
      <c r="A3" s="256" t="s">
        <v>286</v>
      </c>
      <c r="B3" s="256"/>
      <c r="C3" s="256"/>
      <c r="D3" s="256"/>
      <c r="E3" s="256"/>
      <c r="F3" s="255"/>
      <c r="G3" s="255"/>
      <c r="H3" s="255"/>
      <c r="I3" s="255"/>
      <c r="J3" s="255"/>
    </row>
    <row r="4" spans="1:10" ht="26.25" customHeight="1">
      <c r="A4" s="256" t="s">
        <v>285</v>
      </c>
      <c r="B4" s="256"/>
      <c r="C4" s="256"/>
      <c r="D4" s="256"/>
      <c r="E4" s="256"/>
      <c r="F4" s="255"/>
      <c r="G4" s="255"/>
      <c r="H4" s="255"/>
      <c r="I4" s="255"/>
      <c r="J4" s="255"/>
    </row>
    <row r="5" ht="21.75" customHeight="1">
      <c r="A5" s="254" t="s">
        <v>284</v>
      </c>
    </row>
    <row r="6" spans="1:5" ht="21.75" customHeight="1">
      <c r="A6" s="253" t="s">
        <v>283</v>
      </c>
      <c r="B6" s="252" t="s">
        <v>282</v>
      </c>
      <c r="C6" s="252" t="s">
        <v>281</v>
      </c>
      <c r="D6" s="252" t="s">
        <v>280</v>
      </c>
      <c r="E6" s="252" t="s">
        <v>279</v>
      </c>
    </row>
    <row r="7" spans="1:5" ht="27" customHeight="1">
      <c r="A7" s="249" t="s">
        <v>278</v>
      </c>
      <c r="B7" s="249" t="s">
        <v>277</v>
      </c>
      <c r="C7" s="249" t="s">
        <v>259</v>
      </c>
      <c r="D7" s="249" t="s">
        <v>21</v>
      </c>
      <c r="E7" s="251"/>
    </row>
    <row r="8" spans="1:5" ht="27" customHeight="1">
      <c r="A8" s="250" t="s">
        <v>276</v>
      </c>
      <c r="B8" s="249" t="s">
        <v>273</v>
      </c>
      <c r="C8" s="249" t="s">
        <v>259</v>
      </c>
      <c r="D8" s="249" t="s">
        <v>272</v>
      </c>
      <c r="E8" s="248"/>
    </row>
    <row r="9" spans="1:5" ht="27" customHeight="1">
      <c r="A9" s="250" t="s">
        <v>276</v>
      </c>
      <c r="B9" s="249" t="s">
        <v>275</v>
      </c>
      <c r="C9" s="249" t="s">
        <v>259</v>
      </c>
      <c r="D9" s="249" t="s">
        <v>21</v>
      </c>
      <c r="E9" s="248"/>
    </row>
    <row r="10" spans="1:5" ht="27" customHeight="1">
      <c r="A10" s="250" t="s">
        <v>274</v>
      </c>
      <c r="B10" s="249" t="s">
        <v>273</v>
      </c>
      <c r="C10" s="249" t="s">
        <v>259</v>
      </c>
      <c r="D10" s="249" t="s">
        <v>272</v>
      </c>
      <c r="E10" s="248"/>
    </row>
    <row r="11" spans="1:5" ht="27" customHeight="1">
      <c r="A11" s="250" t="s">
        <v>1</v>
      </c>
      <c r="B11" s="249" t="s">
        <v>250</v>
      </c>
      <c r="C11" s="249" t="s">
        <v>259</v>
      </c>
      <c r="D11" s="249" t="s">
        <v>80</v>
      </c>
      <c r="E11" s="248"/>
    </row>
    <row r="12" spans="1:5" ht="27" customHeight="1">
      <c r="A12" s="250" t="s">
        <v>271</v>
      </c>
      <c r="B12" s="249" t="s">
        <v>270</v>
      </c>
      <c r="C12" s="249" t="s">
        <v>269</v>
      </c>
      <c r="D12" s="249" t="s">
        <v>21</v>
      </c>
      <c r="E12" s="248"/>
    </row>
    <row r="13" spans="1:5" ht="27" customHeight="1">
      <c r="A13" s="250" t="s">
        <v>264</v>
      </c>
      <c r="B13" s="249" t="s">
        <v>268</v>
      </c>
      <c r="C13" s="249" t="s">
        <v>262</v>
      </c>
      <c r="D13" s="249" t="s">
        <v>21</v>
      </c>
      <c r="E13" s="248"/>
    </row>
    <row r="14" spans="1:5" ht="27" customHeight="1">
      <c r="A14" s="250" t="s">
        <v>264</v>
      </c>
      <c r="B14" s="249" t="s">
        <v>267</v>
      </c>
      <c r="C14" s="249" t="s">
        <v>262</v>
      </c>
      <c r="D14" s="249" t="s">
        <v>80</v>
      </c>
      <c r="E14" s="248"/>
    </row>
    <row r="15" spans="1:5" ht="27" customHeight="1">
      <c r="A15" s="250" t="s">
        <v>264</v>
      </c>
      <c r="B15" s="249" t="s">
        <v>266</v>
      </c>
      <c r="C15" s="249" t="s">
        <v>262</v>
      </c>
      <c r="D15" s="249" t="s">
        <v>80</v>
      </c>
      <c r="E15" s="248"/>
    </row>
    <row r="16" spans="1:5" ht="27" customHeight="1">
      <c r="A16" s="250" t="s">
        <v>264</v>
      </c>
      <c r="B16" s="249" t="s">
        <v>265</v>
      </c>
      <c r="C16" s="249" t="s">
        <v>262</v>
      </c>
      <c r="D16" s="249" t="s">
        <v>21</v>
      </c>
      <c r="E16" s="248"/>
    </row>
    <row r="17" spans="1:5" ht="27" customHeight="1">
      <c r="A17" s="250" t="s">
        <v>264</v>
      </c>
      <c r="B17" s="249" t="s">
        <v>263</v>
      </c>
      <c r="C17" s="249" t="s">
        <v>262</v>
      </c>
      <c r="D17" s="249" t="s">
        <v>80</v>
      </c>
      <c r="E17" s="248"/>
    </row>
    <row r="18" spans="1:5" ht="27" customHeight="1">
      <c r="A18" s="250" t="s">
        <v>261</v>
      </c>
      <c r="B18" s="249" t="s">
        <v>260</v>
      </c>
      <c r="C18" s="249" t="s">
        <v>259</v>
      </c>
      <c r="D18" s="249" t="s">
        <v>21</v>
      </c>
      <c r="E18" s="248"/>
    </row>
    <row r="19" spans="1:5" ht="27" customHeight="1">
      <c r="A19" s="250" t="s">
        <v>289</v>
      </c>
      <c r="B19" s="249" t="s">
        <v>290</v>
      </c>
      <c r="C19" s="249" t="s">
        <v>259</v>
      </c>
      <c r="D19" s="249" t="s">
        <v>80</v>
      </c>
      <c r="E19" s="248"/>
    </row>
    <row r="20" spans="1:5" ht="27" customHeight="1">
      <c r="A20" s="250" t="s">
        <v>289</v>
      </c>
      <c r="B20" s="249" t="s">
        <v>291</v>
      </c>
      <c r="C20" s="249" t="s">
        <v>292</v>
      </c>
      <c r="D20" s="249" t="s">
        <v>21</v>
      </c>
      <c r="E20" s="248"/>
    </row>
    <row r="21" spans="1:5" ht="27" customHeight="1">
      <c r="A21" s="250" t="s">
        <v>289</v>
      </c>
      <c r="B21" s="249" t="s">
        <v>293</v>
      </c>
      <c r="C21" s="249" t="s">
        <v>269</v>
      </c>
      <c r="D21" s="249" t="s">
        <v>21</v>
      </c>
      <c r="E21" s="248"/>
    </row>
    <row r="22" spans="1:5" ht="27" customHeight="1">
      <c r="A22" s="250" t="s">
        <v>258</v>
      </c>
      <c r="B22" s="249" t="s">
        <v>257</v>
      </c>
      <c r="C22" s="249" t="s">
        <v>256</v>
      </c>
      <c r="D22" s="249" t="s">
        <v>21</v>
      </c>
      <c r="E22" s="248"/>
    </row>
    <row r="23" spans="1:5" ht="27" customHeight="1">
      <c r="A23" s="250" t="s">
        <v>255</v>
      </c>
      <c r="B23" s="249" t="s">
        <v>254</v>
      </c>
      <c r="C23" s="249" t="s">
        <v>253</v>
      </c>
      <c r="D23" s="249" t="s">
        <v>21</v>
      </c>
      <c r="E23" s="248"/>
    </row>
    <row r="26" spans="1:5" ht="12.75">
      <c r="A26" s="243"/>
      <c r="B26" s="244"/>
      <c r="C26" s="243"/>
      <c r="D26" s="243"/>
      <c r="E26" s="243"/>
    </row>
    <row r="27" spans="1:5" ht="12.75">
      <c r="A27" s="243" t="s">
        <v>252</v>
      </c>
      <c r="B27" s="244"/>
      <c r="C27" s="247" t="s">
        <v>251</v>
      </c>
      <c r="D27" s="246"/>
      <c r="E27" s="245"/>
    </row>
    <row r="28" spans="1:5" ht="17.25" customHeight="1">
      <c r="A28" s="243"/>
      <c r="B28" s="244"/>
      <c r="C28" s="243"/>
      <c r="D28" s="243"/>
      <c r="E28" s="243"/>
    </row>
    <row r="29" spans="1:4" ht="12.75">
      <c r="A29" s="242" t="s">
        <v>1</v>
      </c>
      <c r="B29" s="240"/>
      <c r="C29" s="241" t="s">
        <v>250</v>
      </c>
      <c r="D29" s="240"/>
    </row>
    <row r="30" spans="1:4" ht="12.75">
      <c r="A30" s="240"/>
      <c r="B30" s="240"/>
      <c r="C30" s="240"/>
      <c r="D30" s="240"/>
    </row>
    <row r="31" spans="1:4" ht="12.75">
      <c r="A31" s="240" t="s">
        <v>249</v>
      </c>
      <c r="B31" s="240"/>
      <c r="C31" s="240" t="s">
        <v>248</v>
      </c>
      <c r="D31" s="240"/>
    </row>
    <row r="32" spans="1:4" ht="12.75">
      <c r="A32" s="240"/>
      <c r="B32" s="240"/>
      <c r="C32" s="240"/>
      <c r="D32" s="240"/>
    </row>
  </sheetData>
  <sheetProtection/>
  <mergeCells count="4">
    <mergeCell ref="A1:E1"/>
    <mergeCell ref="A2:E2"/>
    <mergeCell ref="A3:E3"/>
    <mergeCell ref="A4:E4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1"/>
  <sheetViews>
    <sheetView view="pageBreakPreview" zoomScale="85" zoomScaleSheetLayoutView="85" zoomScalePageLayoutView="0" workbookViewId="0" topLeftCell="A1">
      <selection activeCell="AC11" sqref="AC11"/>
    </sheetView>
  </sheetViews>
  <sheetFormatPr defaultColWidth="9.140625" defaultRowHeight="12.75"/>
  <cols>
    <col min="1" max="1" width="4.57421875" style="127" customWidth="1"/>
    <col min="2" max="2" width="6.7109375" style="127" hidden="1" customWidth="1"/>
    <col min="3" max="3" width="6.421875" style="127" hidden="1" customWidth="1"/>
    <col min="4" max="4" width="20.28125" style="127" customWidth="1"/>
    <col min="5" max="5" width="10.00390625" style="127" hidden="1" customWidth="1"/>
    <col min="6" max="6" width="4.7109375" style="127" customWidth="1"/>
    <col min="7" max="7" width="32.00390625" style="127" customWidth="1"/>
    <col min="8" max="8" width="8.57421875" style="127" hidden="1" customWidth="1"/>
    <col min="9" max="9" width="16.57421875" style="127" hidden="1" customWidth="1"/>
    <col min="10" max="10" width="12.7109375" style="127" hidden="1" customWidth="1"/>
    <col min="11" max="11" width="22.7109375" style="127" customWidth="1"/>
    <col min="12" max="12" width="6.7109375" style="129" customWidth="1"/>
    <col min="13" max="13" width="8.7109375" style="128" customWidth="1"/>
    <col min="14" max="14" width="3.7109375" style="127" customWidth="1"/>
    <col min="15" max="15" width="6.421875" style="129" customWidth="1"/>
    <col min="16" max="16" width="8.7109375" style="128" customWidth="1"/>
    <col min="17" max="17" width="3.7109375" style="127" customWidth="1"/>
    <col min="18" max="18" width="6.140625" style="129" customWidth="1"/>
    <col min="19" max="19" width="8.7109375" style="128" customWidth="1"/>
    <col min="20" max="20" width="3.7109375" style="127" customWidth="1"/>
    <col min="21" max="22" width="4.8515625" style="127" customWidth="1"/>
    <col min="23" max="23" width="6.421875" style="127" customWidth="1"/>
    <col min="24" max="24" width="6.7109375" style="127" hidden="1" customWidth="1"/>
    <col min="25" max="25" width="11.00390625" style="128" customWidth="1"/>
    <col min="26" max="26" width="6.421875" style="127" hidden="1" customWidth="1"/>
    <col min="27" max="16384" width="9.140625" style="127" customWidth="1"/>
  </cols>
  <sheetData>
    <row r="1" spans="1:26" s="181" customFormat="1" ht="40.5" customHeight="1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s="180" customFormat="1" ht="15.75" customHeight="1">
      <c r="A2" s="264" t="s">
        <v>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s="179" customFormat="1" ht="15.75" customHeight="1">
      <c r="A3" s="265" t="s">
        <v>56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s="179" customFormat="1" ht="20.25" customHeight="1">
      <c r="A4" s="266" t="s">
        <v>241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</row>
    <row r="5" spans="1:26" s="179" customFormat="1" ht="21.75" customHeight="1">
      <c r="A5" s="266" t="s">
        <v>240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</row>
    <row r="6" spans="1:26" s="135" customFormat="1" ht="24" customHeight="1">
      <c r="A6" s="262" t="s">
        <v>239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</row>
    <row r="7" spans="1:26" s="178" customFormat="1" ht="15" customHeight="1">
      <c r="A7" s="53" t="s">
        <v>52</v>
      </c>
      <c r="B7" s="52"/>
      <c r="C7" s="51"/>
      <c r="D7" s="51"/>
      <c r="E7" s="51"/>
      <c r="F7" s="51"/>
      <c r="G7" s="51"/>
      <c r="H7" s="51"/>
      <c r="I7" s="50"/>
      <c r="J7" s="50"/>
      <c r="V7" s="270" t="s">
        <v>51</v>
      </c>
      <c r="W7" s="270"/>
      <c r="X7" s="270"/>
      <c r="Y7" s="270"/>
      <c r="Z7" s="270"/>
    </row>
    <row r="8" spans="1:26" s="176" customFormat="1" ht="19.5" customHeight="1">
      <c r="A8" s="267" t="s">
        <v>29</v>
      </c>
      <c r="B8" s="268" t="s">
        <v>180</v>
      </c>
      <c r="C8" s="268" t="s">
        <v>49</v>
      </c>
      <c r="D8" s="260" t="s">
        <v>48</v>
      </c>
      <c r="E8" s="260" t="s">
        <v>45</v>
      </c>
      <c r="F8" s="267" t="s">
        <v>47</v>
      </c>
      <c r="G8" s="260" t="s">
        <v>46</v>
      </c>
      <c r="H8" s="260" t="s">
        <v>45</v>
      </c>
      <c r="I8" s="260" t="s">
        <v>44</v>
      </c>
      <c r="J8" s="177"/>
      <c r="K8" s="260" t="s">
        <v>43</v>
      </c>
      <c r="L8" s="261" t="s">
        <v>41</v>
      </c>
      <c r="M8" s="261"/>
      <c r="N8" s="261"/>
      <c r="O8" s="269" t="s">
        <v>179</v>
      </c>
      <c r="P8" s="269"/>
      <c r="Q8" s="269"/>
      <c r="R8" s="261" t="s">
        <v>39</v>
      </c>
      <c r="S8" s="261"/>
      <c r="T8" s="261"/>
      <c r="U8" s="268" t="s">
        <v>37</v>
      </c>
      <c r="V8" s="268" t="s">
        <v>36</v>
      </c>
      <c r="W8" s="267" t="s">
        <v>35</v>
      </c>
      <c r="X8" s="268" t="s">
        <v>34</v>
      </c>
      <c r="Y8" s="258" t="s">
        <v>33</v>
      </c>
      <c r="Z8" s="259" t="s">
        <v>32</v>
      </c>
    </row>
    <row r="9" spans="1:26" s="176" customFormat="1" ht="39.75" customHeight="1">
      <c r="A9" s="267"/>
      <c r="B9" s="268"/>
      <c r="C9" s="268"/>
      <c r="D9" s="260"/>
      <c r="E9" s="260"/>
      <c r="F9" s="267"/>
      <c r="G9" s="260"/>
      <c r="H9" s="260"/>
      <c r="I9" s="260"/>
      <c r="J9" s="177"/>
      <c r="K9" s="260"/>
      <c r="L9" s="47" t="s">
        <v>31</v>
      </c>
      <c r="M9" s="46" t="s">
        <v>30</v>
      </c>
      <c r="N9" s="45" t="s">
        <v>29</v>
      </c>
      <c r="O9" s="47" t="s">
        <v>31</v>
      </c>
      <c r="P9" s="46" t="s">
        <v>30</v>
      </c>
      <c r="Q9" s="45" t="s">
        <v>29</v>
      </c>
      <c r="R9" s="47" t="s">
        <v>31</v>
      </c>
      <c r="S9" s="46" t="s">
        <v>30</v>
      </c>
      <c r="T9" s="45" t="s">
        <v>29</v>
      </c>
      <c r="U9" s="268"/>
      <c r="V9" s="268"/>
      <c r="W9" s="267"/>
      <c r="X9" s="268"/>
      <c r="Y9" s="258"/>
      <c r="Z9" s="259"/>
    </row>
    <row r="10" spans="1:26" s="137" customFormat="1" ht="36.75" customHeight="1">
      <c r="A10" s="142">
        <f aca="true" t="shared" si="0" ref="A10:A18">RANK(Y10,Y$10:Y$18,0)</f>
        <v>1</v>
      </c>
      <c r="B10" s="221"/>
      <c r="C10" s="220"/>
      <c r="D10" s="229" t="s">
        <v>238</v>
      </c>
      <c r="E10" s="75" t="s">
        <v>237</v>
      </c>
      <c r="F10" s="25" t="s">
        <v>78</v>
      </c>
      <c r="G10" s="154" t="s">
        <v>236</v>
      </c>
      <c r="H10" s="99" t="s">
        <v>235</v>
      </c>
      <c r="I10" s="160" t="s">
        <v>234</v>
      </c>
      <c r="J10" s="234" t="s">
        <v>120</v>
      </c>
      <c r="K10" s="157" t="s">
        <v>196</v>
      </c>
      <c r="L10" s="141">
        <v>121.5</v>
      </c>
      <c r="M10" s="139">
        <f aca="true" t="shared" si="1" ref="M10:M16">L10/1.7</f>
        <v>71.47058823529412</v>
      </c>
      <c r="N10" s="142">
        <f aca="true" t="shared" si="2" ref="N10:N18">RANK(M10,M$9:M$18,0)</f>
        <v>1</v>
      </c>
      <c r="O10" s="141">
        <v>116.5</v>
      </c>
      <c r="P10" s="139">
        <f aca="true" t="shared" si="3" ref="P10:P16">O10/1.7</f>
        <v>68.52941176470588</v>
      </c>
      <c r="Q10" s="142">
        <f aca="true" t="shared" si="4" ref="Q10:Q18">RANK(P10,P$9:P$18,0)</f>
        <v>1</v>
      </c>
      <c r="R10" s="141">
        <v>116</v>
      </c>
      <c r="S10" s="139">
        <f aca="true" t="shared" si="5" ref="S10:S16">R10/1.7</f>
        <v>68.23529411764706</v>
      </c>
      <c r="T10" s="142">
        <f aca="true" t="shared" si="6" ref="T10:T18">RANK(S10,S$9:S$18,0)</f>
        <v>3</v>
      </c>
      <c r="U10" s="142"/>
      <c r="V10" s="142"/>
      <c r="W10" s="141">
        <f aca="true" t="shared" si="7" ref="W10:W18">L10+O10+R10</f>
        <v>354</v>
      </c>
      <c r="X10" s="140"/>
      <c r="Y10" s="139">
        <f aca="true" t="shared" si="8" ref="Y10:Y18">ROUND(SUM(M10,P10,S10)/3,3)-IF($U10=1,0.5,IF($U10=2,1.5,0))</f>
        <v>69.412</v>
      </c>
      <c r="Z10" s="138"/>
    </row>
    <row r="11" spans="1:26" s="137" customFormat="1" ht="36.75" customHeight="1">
      <c r="A11" s="142">
        <f t="shared" si="0"/>
        <v>2</v>
      </c>
      <c r="B11" s="221"/>
      <c r="C11" s="220"/>
      <c r="D11" s="223" t="s">
        <v>233</v>
      </c>
      <c r="E11" s="75" t="s">
        <v>232</v>
      </c>
      <c r="F11" s="163" t="s">
        <v>78</v>
      </c>
      <c r="G11" s="232" t="s">
        <v>229</v>
      </c>
      <c r="H11" s="231" t="s">
        <v>228</v>
      </c>
      <c r="I11" s="230" t="s">
        <v>82</v>
      </c>
      <c r="J11" s="216" t="s">
        <v>210</v>
      </c>
      <c r="K11" s="157" t="s">
        <v>196</v>
      </c>
      <c r="L11" s="141">
        <v>121</v>
      </c>
      <c r="M11" s="139">
        <f t="shared" si="1"/>
        <v>71.17647058823529</v>
      </c>
      <c r="N11" s="142">
        <f t="shared" si="2"/>
        <v>2</v>
      </c>
      <c r="O11" s="141">
        <v>112.5</v>
      </c>
      <c r="P11" s="139">
        <f t="shared" si="3"/>
        <v>66.17647058823529</v>
      </c>
      <c r="Q11" s="142">
        <f t="shared" si="4"/>
        <v>3</v>
      </c>
      <c r="R11" s="141">
        <v>117</v>
      </c>
      <c r="S11" s="139">
        <f t="shared" si="5"/>
        <v>68.82352941176471</v>
      </c>
      <c r="T11" s="142">
        <f t="shared" si="6"/>
        <v>2</v>
      </c>
      <c r="U11" s="142"/>
      <c r="V11" s="142"/>
      <c r="W11" s="141">
        <f t="shared" si="7"/>
        <v>350.5</v>
      </c>
      <c r="X11" s="140"/>
      <c r="Y11" s="139">
        <f t="shared" si="8"/>
        <v>68.725</v>
      </c>
      <c r="Z11" s="138"/>
    </row>
    <row r="12" spans="1:26" s="137" customFormat="1" ht="36.75" customHeight="1">
      <c r="A12" s="142">
        <f t="shared" si="0"/>
        <v>3</v>
      </c>
      <c r="B12" s="221"/>
      <c r="C12" s="220"/>
      <c r="D12" s="233" t="s">
        <v>231</v>
      </c>
      <c r="E12" s="124" t="s">
        <v>230</v>
      </c>
      <c r="F12" s="123" t="s">
        <v>78</v>
      </c>
      <c r="G12" s="232" t="s">
        <v>229</v>
      </c>
      <c r="H12" s="231" t="s">
        <v>228</v>
      </c>
      <c r="I12" s="230" t="s">
        <v>82</v>
      </c>
      <c r="J12" s="216" t="s">
        <v>210</v>
      </c>
      <c r="K12" s="157" t="s">
        <v>196</v>
      </c>
      <c r="L12" s="141">
        <v>110</v>
      </c>
      <c r="M12" s="139">
        <f t="shared" si="1"/>
        <v>64.70588235294117</v>
      </c>
      <c r="N12" s="142">
        <f t="shared" si="2"/>
        <v>7</v>
      </c>
      <c r="O12" s="141">
        <v>112.5</v>
      </c>
      <c r="P12" s="139">
        <f t="shared" si="3"/>
        <v>66.17647058823529</v>
      </c>
      <c r="Q12" s="142">
        <f t="shared" si="4"/>
        <v>3</v>
      </c>
      <c r="R12" s="141">
        <v>120</v>
      </c>
      <c r="S12" s="139">
        <f t="shared" si="5"/>
        <v>70.58823529411765</v>
      </c>
      <c r="T12" s="142">
        <f t="shared" si="6"/>
        <v>1</v>
      </c>
      <c r="U12" s="142"/>
      <c r="V12" s="142"/>
      <c r="W12" s="141">
        <f t="shared" si="7"/>
        <v>342.5</v>
      </c>
      <c r="X12" s="140"/>
      <c r="Y12" s="139">
        <f t="shared" si="8"/>
        <v>67.157</v>
      </c>
      <c r="Z12" s="138" t="s">
        <v>4</v>
      </c>
    </row>
    <row r="13" spans="1:26" s="137" customFormat="1" ht="36.75" customHeight="1">
      <c r="A13" s="142">
        <f t="shared" si="0"/>
        <v>4</v>
      </c>
      <c r="B13" s="221"/>
      <c r="C13" s="220"/>
      <c r="D13" s="229" t="s">
        <v>227</v>
      </c>
      <c r="E13" s="228" t="s">
        <v>226</v>
      </c>
      <c r="F13" s="222" t="s">
        <v>78</v>
      </c>
      <c r="G13" s="227" t="s">
        <v>225</v>
      </c>
      <c r="H13" s="164" t="s">
        <v>224</v>
      </c>
      <c r="I13" s="212" t="s">
        <v>152</v>
      </c>
      <c r="J13" s="151" t="s">
        <v>216</v>
      </c>
      <c r="K13" s="192" t="s">
        <v>215</v>
      </c>
      <c r="L13" s="141">
        <v>115.5</v>
      </c>
      <c r="M13" s="139">
        <f t="shared" si="1"/>
        <v>67.94117647058823</v>
      </c>
      <c r="N13" s="142">
        <f t="shared" si="2"/>
        <v>3</v>
      </c>
      <c r="O13" s="141">
        <v>111</v>
      </c>
      <c r="P13" s="139">
        <f t="shared" si="3"/>
        <v>65.29411764705883</v>
      </c>
      <c r="Q13" s="142">
        <f t="shared" si="4"/>
        <v>5</v>
      </c>
      <c r="R13" s="141">
        <v>115.5</v>
      </c>
      <c r="S13" s="139">
        <f t="shared" si="5"/>
        <v>67.94117647058823</v>
      </c>
      <c r="T13" s="142">
        <f t="shared" si="6"/>
        <v>4</v>
      </c>
      <c r="U13" s="142"/>
      <c r="V13" s="142"/>
      <c r="W13" s="141">
        <f t="shared" si="7"/>
        <v>342</v>
      </c>
      <c r="X13" s="140"/>
      <c r="Y13" s="139">
        <f t="shared" si="8"/>
        <v>67.059</v>
      </c>
      <c r="Z13" s="138"/>
    </row>
    <row r="14" spans="1:26" s="137" customFormat="1" ht="36.75" customHeight="1">
      <c r="A14" s="142">
        <f t="shared" si="0"/>
        <v>5</v>
      </c>
      <c r="B14" s="221"/>
      <c r="C14" s="220"/>
      <c r="D14" s="223" t="s">
        <v>223</v>
      </c>
      <c r="E14" s="75" t="s">
        <v>222</v>
      </c>
      <c r="F14" s="163" t="s">
        <v>78</v>
      </c>
      <c r="G14" s="226" t="s">
        <v>169</v>
      </c>
      <c r="H14" s="225" t="s">
        <v>168</v>
      </c>
      <c r="I14" s="224" t="s">
        <v>167</v>
      </c>
      <c r="J14" s="113" t="s">
        <v>109</v>
      </c>
      <c r="K14" s="157" t="s">
        <v>196</v>
      </c>
      <c r="L14" s="141">
        <v>109.5</v>
      </c>
      <c r="M14" s="139">
        <f t="shared" si="1"/>
        <v>64.41176470588235</v>
      </c>
      <c r="N14" s="142">
        <f t="shared" si="2"/>
        <v>8</v>
      </c>
      <c r="O14" s="141">
        <v>113.5</v>
      </c>
      <c r="P14" s="139">
        <f t="shared" si="3"/>
        <v>66.76470588235294</v>
      </c>
      <c r="Q14" s="142">
        <f t="shared" si="4"/>
        <v>2</v>
      </c>
      <c r="R14" s="141">
        <v>113</v>
      </c>
      <c r="S14" s="139">
        <f t="shared" si="5"/>
        <v>66.47058823529412</v>
      </c>
      <c r="T14" s="142">
        <f t="shared" si="6"/>
        <v>5</v>
      </c>
      <c r="U14" s="142"/>
      <c r="V14" s="142"/>
      <c r="W14" s="141">
        <f t="shared" si="7"/>
        <v>336</v>
      </c>
      <c r="X14" s="140"/>
      <c r="Y14" s="139">
        <f t="shared" si="8"/>
        <v>65.882</v>
      </c>
      <c r="Z14" s="138" t="s">
        <v>4</v>
      </c>
    </row>
    <row r="15" spans="1:26" s="137" customFormat="1" ht="36.75" customHeight="1">
      <c r="A15" s="142">
        <f t="shared" si="0"/>
        <v>6</v>
      </c>
      <c r="B15" s="221"/>
      <c r="C15" s="220"/>
      <c r="D15" s="223" t="s">
        <v>223</v>
      </c>
      <c r="E15" s="75" t="s">
        <v>222</v>
      </c>
      <c r="F15" s="163" t="s">
        <v>78</v>
      </c>
      <c r="G15" s="162" t="s">
        <v>145</v>
      </c>
      <c r="H15" s="99" t="s">
        <v>144</v>
      </c>
      <c r="I15" s="160" t="s">
        <v>143</v>
      </c>
      <c r="J15" s="72" t="s">
        <v>109</v>
      </c>
      <c r="K15" s="157" t="s">
        <v>196</v>
      </c>
      <c r="L15" s="141">
        <v>110.5</v>
      </c>
      <c r="M15" s="139">
        <f t="shared" si="1"/>
        <v>65</v>
      </c>
      <c r="N15" s="142">
        <f t="shared" si="2"/>
        <v>6</v>
      </c>
      <c r="O15" s="141">
        <v>107</v>
      </c>
      <c r="P15" s="139">
        <f t="shared" si="3"/>
        <v>62.94117647058824</v>
      </c>
      <c r="Q15" s="142">
        <f t="shared" si="4"/>
        <v>7</v>
      </c>
      <c r="R15" s="141">
        <v>112</v>
      </c>
      <c r="S15" s="139">
        <f t="shared" si="5"/>
        <v>65.88235294117648</v>
      </c>
      <c r="T15" s="142">
        <f t="shared" si="6"/>
        <v>6</v>
      </c>
      <c r="U15" s="142"/>
      <c r="V15" s="142"/>
      <c r="W15" s="141">
        <f t="shared" si="7"/>
        <v>329.5</v>
      </c>
      <c r="X15" s="140"/>
      <c r="Y15" s="139">
        <f t="shared" si="8"/>
        <v>64.608</v>
      </c>
      <c r="Z15" s="138"/>
    </row>
    <row r="16" spans="1:26" s="137" customFormat="1" ht="36.75" customHeight="1">
      <c r="A16" s="142">
        <f t="shared" si="0"/>
        <v>7</v>
      </c>
      <c r="B16" s="221"/>
      <c r="C16" s="220"/>
      <c r="D16" s="223" t="s">
        <v>221</v>
      </c>
      <c r="E16" s="75" t="s">
        <v>220</v>
      </c>
      <c r="F16" s="25" t="s">
        <v>78</v>
      </c>
      <c r="G16" s="218" t="s">
        <v>212</v>
      </c>
      <c r="H16" s="217" t="s">
        <v>211</v>
      </c>
      <c r="I16" s="158" t="s">
        <v>82</v>
      </c>
      <c r="J16" s="216" t="s">
        <v>210</v>
      </c>
      <c r="K16" s="157" t="s">
        <v>196</v>
      </c>
      <c r="L16" s="141">
        <v>113</v>
      </c>
      <c r="M16" s="139">
        <f t="shared" si="1"/>
        <v>66.47058823529412</v>
      </c>
      <c r="N16" s="142">
        <f t="shared" si="2"/>
        <v>4</v>
      </c>
      <c r="O16" s="141">
        <v>104</v>
      </c>
      <c r="P16" s="139">
        <f t="shared" si="3"/>
        <v>61.1764705882353</v>
      </c>
      <c r="Q16" s="142">
        <f t="shared" si="4"/>
        <v>8</v>
      </c>
      <c r="R16" s="141">
        <v>109.5</v>
      </c>
      <c r="S16" s="139">
        <f t="shared" si="5"/>
        <v>64.41176470588235</v>
      </c>
      <c r="T16" s="142">
        <f t="shared" si="6"/>
        <v>7</v>
      </c>
      <c r="U16" s="142"/>
      <c r="V16" s="142"/>
      <c r="W16" s="141">
        <f t="shared" si="7"/>
        <v>326.5</v>
      </c>
      <c r="X16" s="140"/>
      <c r="Y16" s="139">
        <f t="shared" si="8"/>
        <v>64.02</v>
      </c>
      <c r="Z16" s="138"/>
    </row>
    <row r="17" spans="1:26" s="137" customFormat="1" ht="42" customHeight="1">
      <c r="A17" s="142">
        <f t="shared" si="0"/>
        <v>8</v>
      </c>
      <c r="B17" s="221"/>
      <c r="C17" s="220"/>
      <c r="D17" s="76" t="s">
        <v>219</v>
      </c>
      <c r="E17" s="75"/>
      <c r="F17" s="222" t="s">
        <v>78</v>
      </c>
      <c r="G17" s="77" t="s">
        <v>218</v>
      </c>
      <c r="H17" s="73" t="s">
        <v>217</v>
      </c>
      <c r="I17" s="212" t="s">
        <v>152</v>
      </c>
      <c r="J17" s="151" t="s">
        <v>216</v>
      </c>
      <c r="K17" s="192" t="s">
        <v>215</v>
      </c>
      <c r="L17" s="141">
        <v>111.5</v>
      </c>
      <c r="M17" s="139">
        <f>L17/1.7-0.5</f>
        <v>65.08823529411765</v>
      </c>
      <c r="N17" s="142">
        <f t="shared" si="2"/>
        <v>5</v>
      </c>
      <c r="O17" s="141">
        <v>110</v>
      </c>
      <c r="P17" s="139">
        <f>O17/1.7-0.5</f>
        <v>64.20588235294117</v>
      </c>
      <c r="Q17" s="142">
        <f t="shared" si="4"/>
        <v>6</v>
      </c>
      <c r="R17" s="141">
        <v>108</v>
      </c>
      <c r="S17" s="139">
        <f>R17/1.7-0.5</f>
        <v>63.029411764705884</v>
      </c>
      <c r="T17" s="142">
        <f t="shared" si="6"/>
        <v>8</v>
      </c>
      <c r="U17" s="142">
        <v>1</v>
      </c>
      <c r="V17" s="142"/>
      <c r="W17" s="141">
        <f t="shared" si="7"/>
        <v>329.5</v>
      </c>
      <c r="X17" s="140"/>
      <c r="Y17" s="139">
        <f t="shared" si="8"/>
        <v>63.608000000000004</v>
      </c>
      <c r="Z17" s="138" t="s">
        <v>4</v>
      </c>
    </row>
    <row r="18" spans="1:26" s="137" customFormat="1" ht="42" customHeight="1">
      <c r="A18" s="142">
        <f t="shared" si="0"/>
        <v>9</v>
      </c>
      <c r="B18" s="221"/>
      <c r="C18" s="220"/>
      <c r="D18" s="219" t="s">
        <v>214</v>
      </c>
      <c r="E18" s="75" t="s">
        <v>213</v>
      </c>
      <c r="F18" s="163" t="s">
        <v>78</v>
      </c>
      <c r="G18" s="218" t="s">
        <v>212</v>
      </c>
      <c r="H18" s="217" t="s">
        <v>211</v>
      </c>
      <c r="I18" s="158" t="s">
        <v>82</v>
      </c>
      <c r="J18" s="216" t="s">
        <v>210</v>
      </c>
      <c r="K18" s="157" t="s">
        <v>196</v>
      </c>
      <c r="L18" s="141">
        <v>103</v>
      </c>
      <c r="M18" s="139">
        <f>L18/1.7</f>
        <v>60.58823529411765</v>
      </c>
      <c r="N18" s="142">
        <f t="shared" si="2"/>
        <v>9</v>
      </c>
      <c r="O18" s="141">
        <v>103.5</v>
      </c>
      <c r="P18" s="139">
        <f>O18/1.7</f>
        <v>60.88235294117647</v>
      </c>
      <c r="Q18" s="142">
        <f t="shared" si="4"/>
        <v>9</v>
      </c>
      <c r="R18" s="141">
        <v>101</v>
      </c>
      <c r="S18" s="139">
        <f>R18/1.7</f>
        <v>59.411764705882355</v>
      </c>
      <c r="T18" s="142">
        <f t="shared" si="6"/>
        <v>9</v>
      </c>
      <c r="U18" s="142"/>
      <c r="V18" s="142"/>
      <c r="W18" s="141">
        <f t="shared" si="7"/>
        <v>307.5</v>
      </c>
      <c r="X18" s="140"/>
      <c r="Y18" s="139">
        <f t="shared" si="8"/>
        <v>60.294</v>
      </c>
      <c r="Z18" s="138" t="s">
        <v>4</v>
      </c>
    </row>
    <row r="19" spans="1:25" ht="45.75" customHeight="1">
      <c r="A19" s="131"/>
      <c r="B19" s="131"/>
      <c r="C19" s="131"/>
      <c r="D19" s="16" t="s">
        <v>3</v>
      </c>
      <c r="E19" s="15"/>
      <c r="F19" s="15"/>
      <c r="G19" s="13"/>
      <c r="H19" s="7"/>
      <c r="I19" s="14"/>
      <c r="J19" s="13"/>
      <c r="K19" s="12" t="s">
        <v>2</v>
      </c>
      <c r="L19" s="136"/>
      <c r="M19" s="11"/>
      <c r="N19" s="10"/>
      <c r="O19" s="132"/>
      <c r="P19" s="130"/>
      <c r="Q19" s="131"/>
      <c r="R19" s="132"/>
      <c r="S19" s="130"/>
      <c r="T19" s="131"/>
      <c r="U19" s="131"/>
      <c r="V19" s="131"/>
      <c r="W19" s="131"/>
      <c r="X19" s="131"/>
      <c r="Y19" s="130"/>
    </row>
    <row r="20" spans="1:26" s="135" customFormat="1" ht="32.25" customHeight="1">
      <c r="A20" s="1"/>
      <c r="B20" s="1"/>
      <c r="C20" s="1"/>
      <c r="D20" s="16" t="s">
        <v>1</v>
      </c>
      <c r="E20" s="15"/>
      <c r="F20" s="15"/>
      <c r="G20" s="13"/>
      <c r="H20" s="7"/>
      <c r="I20" s="14"/>
      <c r="J20" s="13"/>
      <c r="K20" s="12" t="s">
        <v>0</v>
      </c>
      <c r="L20" s="136"/>
      <c r="M20" s="11"/>
      <c r="N20" s="10"/>
      <c r="O20" s="3"/>
      <c r="P20" s="2"/>
      <c r="Q20" s="1"/>
      <c r="R20" s="3"/>
      <c r="S20" s="2"/>
      <c r="T20" s="1"/>
      <c r="U20" s="1"/>
      <c r="V20" s="1"/>
      <c r="W20" s="1"/>
      <c r="X20" s="1"/>
      <c r="Y20" s="2"/>
      <c r="Z20" s="1"/>
    </row>
    <row r="21" spans="1:25" ht="45.75" customHeight="1">
      <c r="A21" s="131"/>
      <c r="B21" s="131"/>
      <c r="C21" s="131"/>
      <c r="D21" s="131" t="s">
        <v>1</v>
      </c>
      <c r="E21" s="131"/>
      <c r="F21" s="131"/>
      <c r="G21" s="131"/>
      <c r="H21" s="131"/>
      <c r="J21" s="131"/>
      <c r="K21" s="6"/>
      <c r="L21" s="134"/>
      <c r="M21" s="133"/>
      <c r="O21" s="132"/>
      <c r="P21" s="130"/>
      <c r="Q21" s="131"/>
      <c r="R21" s="132"/>
      <c r="S21" s="130"/>
      <c r="T21" s="131"/>
      <c r="U21" s="131"/>
      <c r="V21" s="131"/>
      <c r="W21" s="131"/>
      <c r="X21" s="131"/>
      <c r="Y21" s="130"/>
    </row>
  </sheetData>
  <sheetProtection/>
  <protectedRanges>
    <protectedRange sqref="K16" name="Диапазон1_3_1_1_3_11_1_1_3_1_1_2_1_3_2_1_3_2"/>
    <protectedRange sqref="K11:K12" name="Диапазон1_3_1_1_3_11_1_1_3_1_1_2_2_1_2_2"/>
    <protectedRange sqref="K15" name="Диапазон1_3_1_1_3_11_1_1_3_1_1_2_1_3_3_1_1_4_2_2"/>
  </protectedRanges>
  <mergeCells count="26">
    <mergeCell ref="A8:A9"/>
    <mergeCell ref="B8:B9"/>
    <mergeCell ref="C8:C9"/>
    <mergeCell ref="D8:D9"/>
    <mergeCell ref="E8:E9"/>
    <mergeCell ref="A1:Z1"/>
    <mergeCell ref="A2:Z2"/>
    <mergeCell ref="A3:Z3"/>
    <mergeCell ref="A4:Z4"/>
    <mergeCell ref="A5:Z5"/>
    <mergeCell ref="Y8:Y9"/>
    <mergeCell ref="Z8:Z9"/>
    <mergeCell ref="K8:K9"/>
    <mergeCell ref="L8:N8"/>
    <mergeCell ref="A6:Z6"/>
    <mergeCell ref="F8:F9"/>
    <mergeCell ref="G8:G9"/>
    <mergeCell ref="H8:H9"/>
    <mergeCell ref="I8:I9"/>
    <mergeCell ref="W8:W9"/>
    <mergeCell ref="X8:X9"/>
    <mergeCell ref="O8:Q8"/>
    <mergeCell ref="R8:T8"/>
    <mergeCell ref="U8:U9"/>
    <mergeCell ref="V8:V9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87" r:id="rId2"/>
  <colBreaks count="1" manualBreakCount="1">
    <brk id="25" max="1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9"/>
  <sheetViews>
    <sheetView view="pageBreakPreview" zoomScale="85" zoomScaleSheetLayoutView="85" zoomScalePageLayoutView="0" workbookViewId="0" topLeftCell="A10">
      <selection activeCell="Q11" sqref="Q11"/>
    </sheetView>
  </sheetViews>
  <sheetFormatPr defaultColWidth="9.140625" defaultRowHeight="12.75"/>
  <cols>
    <col min="1" max="1" width="4.57421875" style="127" customWidth="1"/>
    <col min="2" max="2" width="6.7109375" style="127" hidden="1" customWidth="1"/>
    <col min="3" max="3" width="6.421875" style="127" hidden="1" customWidth="1"/>
    <col min="4" max="4" width="20.28125" style="127" customWidth="1"/>
    <col min="5" max="5" width="10.00390625" style="127" hidden="1" customWidth="1"/>
    <col min="6" max="6" width="4.7109375" style="127" customWidth="1"/>
    <col min="7" max="7" width="32.00390625" style="127" customWidth="1"/>
    <col min="8" max="8" width="8.57421875" style="127" hidden="1" customWidth="1"/>
    <col min="9" max="9" width="16.57421875" style="127" hidden="1" customWidth="1"/>
    <col min="10" max="10" width="12.7109375" style="127" hidden="1" customWidth="1"/>
    <col min="11" max="11" width="22.7109375" style="127" customWidth="1"/>
    <col min="12" max="12" width="6.7109375" style="129" customWidth="1"/>
    <col min="13" max="13" width="8.7109375" style="128" customWidth="1"/>
    <col min="14" max="14" width="3.7109375" style="127" customWidth="1"/>
    <col min="15" max="15" width="6.421875" style="129" customWidth="1"/>
    <col min="16" max="16" width="8.7109375" style="128" customWidth="1"/>
    <col min="17" max="17" width="3.7109375" style="127" customWidth="1"/>
    <col min="18" max="18" width="6.140625" style="129" customWidth="1"/>
    <col min="19" max="19" width="8.7109375" style="128" customWidth="1"/>
    <col min="20" max="20" width="3.7109375" style="127" customWidth="1"/>
    <col min="21" max="22" width="4.8515625" style="127" customWidth="1"/>
    <col min="23" max="23" width="6.421875" style="127" customWidth="1"/>
    <col min="24" max="24" width="6.7109375" style="127" hidden="1" customWidth="1"/>
    <col min="25" max="25" width="11.00390625" style="128" customWidth="1"/>
    <col min="26" max="26" width="6.421875" style="127" hidden="1" customWidth="1"/>
    <col min="27" max="16384" width="9.140625" style="127" customWidth="1"/>
  </cols>
  <sheetData>
    <row r="1" spans="1:26" s="181" customFormat="1" ht="40.5" customHeight="1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s="180" customFormat="1" ht="15.75" customHeight="1">
      <c r="A2" s="264" t="s">
        <v>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s="179" customFormat="1" ht="15.75" customHeight="1">
      <c r="A3" s="265" t="s">
        <v>56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s="179" customFormat="1" ht="20.25" customHeight="1">
      <c r="A4" s="266" t="s">
        <v>247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</row>
    <row r="5" spans="1:26" s="179" customFormat="1" ht="21.75" customHeight="1">
      <c r="A5" s="266" t="s">
        <v>240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</row>
    <row r="6" spans="1:26" s="238" customFormat="1" ht="24" customHeight="1">
      <c r="A6" s="271" t="s">
        <v>246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spans="1:26" s="178" customFormat="1" ht="15" customHeight="1">
      <c r="A7" s="53" t="s">
        <v>52</v>
      </c>
      <c r="B7" s="52"/>
      <c r="C7" s="51"/>
      <c r="D7" s="51"/>
      <c r="E7" s="51"/>
      <c r="F7" s="51"/>
      <c r="G7" s="51"/>
      <c r="H7" s="51"/>
      <c r="I7" s="50"/>
      <c r="J7" s="50"/>
      <c r="V7" s="270" t="s">
        <v>70</v>
      </c>
      <c r="W7" s="270"/>
      <c r="X7" s="270"/>
      <c r="Y7" s="270"/>
      <c r="Z7" s="270"/>
    </row>
    <row r="8" spans="1:26" s="176" customFormat="1" ht="19.5" customHeight="1">
      <c r="A8" s="267" t="s">
        <v>29</v>
      </c>
      <c r="B8" s="268" t="s">
        <v>180</v>
      </c>
      <c r="C8" s="268" t="s">
        <v>49</v>
      </c>
      <c r="D8" s="260" t="s">
        <v>48</v>
      </c>
      <c r="E8" s="260" t="s">
        <v>45</v>
      </c>
      <c r="F8" s="267" t="s">
        <v>47</v>
      </c>
      <c r="G8" s="260" t="s">
        <v>46</v>
      </c>
      <c r="H8" s="260" t="s">
        <v>45</v>
      </c>
      <c r="I8" s="260" t="s">
        <v>44</v>
      </c>
      <c r="J8" s="177"/>
      <c r="K8" s="260" t="s">
        <v>43</v>
      </c>
      <c r="L8" s="261" t="s">
        <v>41</v>
      </c>
      <c r="M8" s="261"/>
      <c r="N8" s="261"/>
      <c r="O8" s="269" t="s">
        <v>179</v>
      </c>
      <c r="P8" s="269"/>
      <c r="Q8" s="269"/>
      <c r="R8" s="261" t="s">
        <v>39</v>
      </c>
      <c r="S8" s="261"/>
      <c r="T8" s="261"/>
      <c r="U8" s="268" t="s">
        <v>37</v>
      </c>
      <c r="V8" s="268" t="s">
        <v>36</v>
      </c>
      <c r="W8" s="267" t="s">
        <v>35</v>
      </c>
      <c r="X8" s="268" t="s">
        <v>34</v>
      </c>
      <c r="Y8" s="258" t="s">
        <v>33</v>
      </c>
      <c r="Z8" s="259" t="s">
        <v>32</v>
      </c>
    </row>
    <row r="9" spans="1:26" s="176" customFormat="1" ht="39.75" customHeight="1">
      <c r="A9" s="267"/>
      <c r="B9" s="268"/>
      <c r="C9" s="268"/>
      <c r="D9" s="260"/>
      <c r="E9" s="260"/>
      <c r="F9" s="267"/>
      <c r="G9" s="260"/>
      <c r="H9" s="260"/>
      <c r="I9" s="260"/>
      <c r="J9" s="177"/>
      <c r="K9" s="260"/>
      <c r="L9" s="47" t="s">
        <v>31</v>
      </c>
      <c r="M9" s="46" t="s">
        <v>30</v>
      </c>
      <c r="N9" s="45" t="s">
        <v>29</v>
      </c>
      <c r="O9" s="47" t="s">
        <v>31</v>
      </c>
      <c r="P9" s="46" t="s">
        <v>30</v>
      </c>
      <c r="Q9" s="45" t="s">
        <v>29</v>
      </c>
      <c r="R9" s="47" t="s">
        <v>31</v>
      </c>
      <c r="S9" s="46" t="s">
        <v>30</v>
      </c>
      <c r="T9" s="45" t="s">
        <v>29</v>
      </c>
      <c r="U9" s="268"/>
      <c r="V9" s="268"/>
      <c r="W9" s="267"/>
      <c r="X9" s="268"/>
      <c r="Y9" s="258"/>
      <c r="Z9" s="259"/>
    </row>
    <row r="10" spans="1:26" s="210" customFormat="1" ht="47.25" customHeight="1">
      <c r="A10" s="208">
        <f aca="true" t="shared" si="0" ref="A10:A16">RANK(Y10,Y$10:Y$16,0)</f>
        <v>1</v>
      </c>
      <c r="B10" s="236"/>
      <c r="C10" s="220"/>
      <c r="D10" s="156" t="s">
        <v>238</v>
      </c>
      <c r="E10" s="75" t="s">
        <v>237</v>
      </c>
      <c r="F10" s="25" t="s">
        <v>78</v>
      </c>
      <c r="G10" s="154" t="s">
        <v>236</v>
      </c>
      <c r="H10" s="114" t="s">
        <v>235</v>
      </c>
      <c r="I10" s="160" t="s">
        <v>234</v>
      </c>
      <c r="J10" s="234" t="s">
        <v>120</v>
      </c>
      <c r="K10" s="157" t="s">
        <v>196</v>
      </c>
      <c r="L10" s="207">
        <v>121</v>
      </c>
      <c r="M10" s="205">
        <f aca="true" t="shared" si="1" ref="M10:M16">L10/1.7</f>
        <v>71.17647058823529</v>
      </c>
      <c r="N10" s="208">
        <f aca="true" t="shared" si="2" ref="N10:N16">RANK(M10,M$9:M$16,0)</f>
        <v>1</v>
      </c>
      <c r="O10" s="207">
        <v>119.5</v>
      </c>
      <c r="P10" s="205">
        <f aca="true" t="shared" si="3" ref="P10:P16">O10/1.7</f>
        <v>70.29411764705883</v>
      </c>
      <c r="Q10" s="208">
        <f aca="true" t="shared" si="4" ref="Q10:Q16">RANK(P10,P$9:P$16,0)</f>
        <v>1</v>
      </c>
      <c r="R10" s="207">
        <v>119</v>
      </c>
      <c r="S10" s="205">
        <f aca="true" t="shared" si="5" ref="S10:S16">R10/1.7</f>
        <v>70</v>
      </c>
      <c r="T10" s="208">
        <f aca="true" t="shared" si="6" ref="T10:T16">RANK(S10,S$9:S$16,0)</f>
        <v>2</v>
      </c>
      <c r="U10" s="208"/>
      <c r="V10" s="208"/>
      <c r="W10" s="207">
        <f aca="true" t="shared" si="7" ref="W10:W16">L10+O10+R10</f>
        <v>359.5</v>
      </c>
      <c r="X10" s="206"/>
      <c r="Y10" s="205">
        <f aca="true" t="shared" si="8" ref="Y10:Y16">ROUND(SUM(M10,P10,S10)/3,3)-IF($U10=1,0.5,IF($U10=2,1.5,0))</f>
        <v>70.49</v>
      </c>
      <c r="Z10" s="204"/>
    </row>
    <row r="11" spans="1:26" s="210" customFormat="1" ht="47.25" customHeight="1">
      <c r="A11" s="208">
        <f t="shared" si="0"/>
        <v>2</v>
      </c>
      <c r="B11" s="236"/>
      <c r="C11" s="220"/>
      <c r="D11" s="156" t="s">
        <v>227</v>
      </c>
      <c r="E11" s="155" t="s">
        <v>226</v>
      </c>
      <c r="F11" s="115" t="s">
        <v>78</v>
      </c>
      <c r="G11" s="237" t="s">
        <v>225</v>
      </c>
      <c r="H11" s="164" t="s">
        <v>224</v>
      </c>
      <c r="I11" s="212" t="s">
        <v>152</v>
      </c>
      <c r="J11" s="151" t="s">
        <v>216</v>
      </c>
      <c r="K11" s="192" t="s">
        <v>215</v>
      </c>
      <c r="L11" s="207">
        <v>118</v>
      </c>
      <c r="M11" s="205">
        <f t="shared" si="1"/>
        <v>69.41176470588235</v>
      </c>
      <c r="N11" s="208">
        <f t="shared" si="2"/>
        <v>2</v>
      </c>
      <c r="O11" s="207">
        <v>118.5</v>
      </c>
      <c r="P11" s="205">
        <f t="shared" si="3"/>
        <v>69.70588235294117</v>
      </c>
      <c r="Q11" s="208">
        <f t="shared" si="4"/>
        <v>2</v>
      </c>
      <c r="R11" s="207">
        <v>119.5</v>
      </c>
      <c r="S11" s="205">
        <f t="shared" si="5"/>
        <v>70.29411764705883</v>
      </c>
      <c r="T11" s="208">
        <f t="shared" si="6"/>
        <v>1</v>
      </c>
      <c r="U11" s="208"/>
      <c r="V11" s="208"/>
      <c r="W11" s="207">
        <f t="shared" si="7"/>
        <v>356</v>
      </c>
      <c r="X11" s="206"/>
      <c r="Y11" s="205">
        <f t="shared" si="8"/>
        <v>69.804</v>
      </c>
      <c r="Z11" s="204" t="s">
        <v>4</v>
      </c>
    </row>
    <row r="12" spans="1:26" s="210" customFormat="1" ht="47.25" customHeight="1">
      <c r="A12" s="208">
        <f t="shared" si="0"/>
        <v>3</v>
      </c>
      <c r="B12" s="236"/>
      <c r="C12" s="220"/>
      <c r="D12" s="76" t="s">
        <v>233</v>
      </c>
      <c r="E12" s="75" t="s">
        <v>232</v>
      </c>
      <c r="F12" s="163" t="s">
        <v>78</v>
      </c>
      <c r="G12" s="154" t="s">
        <v>229</v>
      </c>
      <c r="H12" s="217" t="s">
        <v>228</v>
      </c>
      <c r="I12" s="158" t="s">
        <v>82</v>
      </c>
      <c r="J12" s="216" t="s">
        <v>210</v>
      </c>
      <c r="K12" s="157" t="s">
        <v>196</v>
      </c>
      <c r="L12" s="207">
        <v>116.5</v>
      </c>
      <c r="M12" s="205">
        <f t="shared" si="1"/>
        <v>68.52941176470588</v>
      </c>
      <c r="N12" s="208">
        <f t="shared" si="2"/>
        <v>3</v>
      </c>
      <c r="O12" s="207">
        <v>116</v>
      </c>
      <c r="P12" s="205">
        <f t="shared" si="3"/>
        <v>68.23529411764706</v>
      </c>
      <c r="Q12" s="208">
        <f t="shared" si="4"/>
        <v>4</v>
      </c>
      <c r="R12" s="207">
        <v>116</v>
      </c>
      <c r="S12" s="205">
        <f t="shared" si="5"/>
        <v>68.23529411764706</v>
      </c>
      <c r="T12" s="208">
        <f t="shared" si="6"/>
        <v>3</v>
      </c>
      <c r="U12" s="208"/>
      <c r="V12" s="208"/>
      <c r="W12" s="207">
        <f t="shared" si="7"/>
        <v>348.5</v>
      </c>
      <c r="X12" s="206"/>
      <c r="Y12" s="205">
        <f t="shared" si="8"/>
        <v>68.333</v>
      </c>
      <c r="Z12" s="204"/>
    </row>
    <row r="13" spans="1:26" s="210" customFormat="1" ht="47.25" customHeight="1">
      <c r="A13" s="142">
        <f t="shared" si="0"/>
        <v>4</v>
      </c>
      <c r="B13" s="221"/>
      <c r="C13" s="220"/>
      <c r="D13" s="147" t="s">
        <v>231</v>
      </c>
      <c r="E13" s="124" t="s">
        <v>230</v>
      </c>
      <c r="F13" s="123" t="s">
        <v>78</v>
      </c>
      <c r="G13" s="154" t="s">
        <v>229</v>
      </c>
      <c r="H13" s="217" t="s">
        <v>228</v>
      </c>
      <c r="I13" s="158" t="s">
        <v>82</v>
      </c>
      <c r="J13" s="216" t="s">
        <v>210</v>
      </c>
      <c r="K13" s="157" t="s">
        <v>196</v>
      </c>
      <c r="L13" s="141">
        <v>114.5</v>
      </c>
      <c r="M13" s="139">
        <f t="shared" si="1"/>
        <v>67.3529411764706</v>
      </c>
      <c r="N13" s="142">
        <f t="shared" si="2"/>
        <v>5</v>
      </c>
      <c r="O13" s="141">
        <v>117.5</v>
      </c>
      <c r="P13" s="139">
        <f t="shared" si="3"/>
        <v>69.11764705882354</v>
      </c>
      <c r="Q13" s="142">
        <f t="shared" si="4"/>
        <v>3</v>
      </c>
      <c r="R13" s="141">
        <v>115.5</v>
      </c>
      <c r="S13" s="139">
        <f t="shared" si="5"/>
        <v>67.94117647058823</v>
      </c>
      <c r="T13" s="142">
        <f t="shared" si="6"/>
        <v>4</v>
      </c>
      <c r="U13" s="142"/>
      <c r="V13" s="142"/>
      <c r="W13" s="141">
        <f t="shared" si="7"/>
        <v>347.5</v>
      </c>
      <c r="X13" s="140"/>
      <c r="Y13" s="139">
        <f t="shared" si="8"/>
        <v>68.137</v>
      </c>
      <c r="Z13" s="138" t="s">
        <v>4</v>
      </c>
    </row>
    <row r="14" spans="1:26" s="210" customFormat="1" ht="47.25" customHeight="1">
      <c r="A14" s="208">
        <f t="shared" si="0"/>
        <v>5</v>
      </c>
      <c r="B14" s="236"/>
      <c r="C14" s="220"/>
      <c r="D14" s="76" t="s">
        <v>223</v>
      </c>
      <c r="E14" s="75" t="s">
        <v>222</v>
      </c>
      <c r="F14" s="163" t="s">
        <v>78</v>
      </c>
      <c r="G14" s="162" t="s">
        <v>145</v>
      </c>
      <c r="H14" s="114" t="s">
        <v>144</v>
      </c>
      <c r="I14" s="160" t="s">
        <v>143</v>
      </c>
      <c r="J14" s="72" t="s">
        <v>109</v>
      </c>
      <c r="K14" s="157" t="s">
        <v>196</v>
      </c>
      <c r="L14" s="207">
        <v>114</v>
      </c>
      <c r="M14" s="205">
        <f t="shared" si="1"/>
        <v>67.05882352941177</v>
      </c>
      <c r="N14" s="208">
        <f t="shared" si="2"/>
        <v>6</v>
      </c>
      <c r="O14" s="207">
        <v>115</v>
      </c>
      <c r="P14" s="205">
        <f t="shared" si="3"/>
        <v>67.64705882352942</v>
      </c>
      <c r="Q14" s="208">
        <f t="shared" si="4"/>
        <v>5</v>
      </c>
      <c r="R14" s="207">
        <v>112.5</v>
      </c>
      <c r="S14" s="205">
        <f t="shared" si="5"/>
        <v>66.17647058823529</v>
      </c>
      <c r="T14" s="208">
        <f t="shared" si="6"/>
        <v>7</v>
      </c>
      <c r="U14" s="208"/>
      <c r="V14" s="208"/>
      <c r="W14" s="207">
        <f t="shared" si="7"/>
        <v>341.5</v>
      </c>
      <c r="X14" s="206"/>
      <c r="Y14" s="205">
        <f t="shared" si="8"/>
        <v>66.961</v>
      </c>
      <c r="Z14" s="204"/>
    </row>
    <row r="15" spans="1:26" s="210" customFormat="1" ht="47.25" customHeight="1">
      <c r="A15" s="208">
        <f t="shared" si="0"/>
        <v>6</v>
      </c>
      <c r="B15" s="236"/>
      <c r="C15" s="220"/>
      <c r="D15" s="76" t="s">
        <v>245</v>
      </c>
      <c r="E15" s="75" t="s">
        <v>244</v>
      </c>
      <c r="F15" s="25" t="s">
        <v>78</v>
      </c>
      <c r="G15" s="154" t="s">
        <v>243</v>
      </c>
      <c r="H15" s="114" t="s">
        <v>242</v>
      </c>
      <c r="I15" s="160"/>
      <c r="J15" s="72" t="s">
        <v>120</v>
      </c>
      <c r="K15" s="157" t="s">
        <v>196</v>
      </c>
      <c r="L15" s="207">
        <v>116</v>
      </c>
      <c r="M15" s="205">
        <f t="shared" si="1"/>
        <v>68.23529411764706</v>
      </c>
      <c r="N15" s="208">
        <f t="shared" si="2"/>
        <v>4</v>
      </c>
      <c r="O15" s="207">
        <v>109</v>
      </c>
      <c r="P15" s="205">
        <f t="shared" si="3"/>
        <v>64.11764705882354</v>
      </c>
      <c r="Q15" s="208">
        <f t="shared" si="4"/>
        <v>7</v>
      </c>
      <c r="R15" s="207">
        <v>115.5</v>
      </c>
      <c r="S15" s="205">
        <f t="shared" si="5"/>
        <v>67.94117647058823</v>
      </c>
      <c r="T15" s="208">
        <f t="shared" si="6"/>
        <v>4</v>
      </c>
      <c r="U15" s="208"/>
      <c r="V15" s="208"/>
      <c r="W15" s="207">
        <f t="shared" si="7"/>
        <v>340.5</v>
      </c>
      <c r="X15" s="206"/>
      <c r="Y15" s="205">
        <f t="shared" si="8"/>
        <v>66.765</v>
      </c>
      <c r="Z15" s="204"/>
    </row>
    <row r="16" spans="1:26" s="137" customFormat="1" ht="47.25" customHeight="1">
      <c r="A16" s="208">
        <f t="shared" si="0"/>
        <v>7</v>
      </c>
      <c r="B16" s="236"/>
      <c r="C16" s="220"/>
      <c r="D16" s="235" t="s">
        <v>214</v>
      </c>
      <c r="E16" s="75" t="s">
        <v>213</v>
      </c>
      <c r="F16" s="163" t="s">
        <v>78</v>
      </c>
      <c r="G16" s="218" t="s">
        <v>212</v>
      </c>
      <c r="H16" s="217" t="s">
        <v>211</v>
      </c>
      <c r="I16" s="158" t="s">
        <v>82</v>
      </c>
      <c r="J16" s="216" t="s">
        <v>210</v>
      </c>
      <c r="K16" s="157" t="s">
        <v>196</v>
      </c>
      <c r="L16" s="207">
        <v>111</v>
      </c>
      <c r="M16" s="205">
        <f t="shared" si="1"/>
        <v>65.29411764705883</v>
      </c>
      <c r="N16" s="208">
        <f t="shared" si="2"/>
        <v>7</v>
      </c>
      <c r="O16" s="207">
        <v>112</v>
      </c>
      <c r="P16" s="205">
        <f t="shared" si="3"/>
        <v>65.88235294117648</v>
      </c>
      <c r="Q16" s="208">
        <f t="shared" si="4"/>
        <v>6</v>
      </c>
      <c r="R16" s="207">
        <v>113.5</v>
      </c>
      <c r="S16" s="205">
        <f t="shared" si="5"/>
        <v>66.76470588235294</v>
      </c>
      <c r="T16" s="208">
        <f t="shared" si="6"/>
        <v>6</v>
      </c>
      <c r="U16" s="208"/>
      <c r="V16" s="208"/>
      <c r="W16" s="207">
        <f t="shared" si="7"/>
        <v>336.5</v>
      </c>
      <c r="X16" s="206"/>
      <c r="Y16" s="205">
        <f t="shared" si="8"/>
        <v>65.98</v>
      </c>
      <c r="Z16" s="204" t="s">
        <v>4</v>
      </c>
    </row>
    <row r="17" spans="1:25" ht="45.75" customHeight="1">
      <c r="A17" s="131"/>
      <c r="B17" s="131"/>
      <c r="C17" s="131"/>
      <c r="D17" s="16" t="s">
        <v>3</v>
      </c>
      <c r="E17" s="15"/>
      <c r="F17" s="15"/>
      <c r="G17" s="13"/>
      <c r="H17" s="7"/>
      <c r="I17" s="14"/>
      <c r="J17" s="13"/>
      <c r="K17" s="12" t="s">
        <v>2</v>
      </c>
      <c r="L17" s="136"/>
      <c r="M17" s="11"/>
      <c r="N17" s="10"/>
      <c r="O17" s="132"/>
      <c r="P17" s="130"/>
      <c r="Q17" s="131"/>
      <c r="R17" s="132"/>
      <c r="S17" s="130"/>
      <c r="T17" s="131"/>
      <c r="U17" s="131"/>
      <c r="V17" s="131"/>
      <c r="W17" s="131"/>
      <c r="X17" s="131"/>
      <c r="Y17" s="130"/>
    </row>
    <row r="18" spans="1:26" s="135" customFormat="1" ht="32.25" customHeight="1">
      <c r="A18" s="1"/>
      <c r="B18" s="1"/>
      <c r="C18" s="1"/>
      <c r="D18" s="16" t="s">
        <v>1</v>
      </c>
      <c r="E18" s="15"/>
      <c r="F18" s="15"/>
      <c r="G18" s="13"/>
      <c r="H18" s="7"/>
      <c r="I18" s="14"/>
      <c r="J18" s="13"/>
      <c r="K18" s="12" t="s">
        <v>0</v>
      </c>
      <c r="L18" s="136"/>
      <c r="M18" s="11"/>
      <c r="N18" s="10"/>
      <c r="O18" s="3"/>
      <c r="P18" s="2"/>
      <c r="Q18" s="1"/>
      <c r="R18" s="3"/>
      <c r="S18" s="2"/>
      <c r="T18" s="1"/>
      <c r="U18" s="1"/>
      <c r="V18" s="1"/>
      <c r="W18" s="1"/>
      <c r="X18" s="1"/>
      <c r="Y18" s="2"/>
      <c r="Z18" s="1"/>
    </row>
    <row r="19" spans="1:25" ht="45.75" customHeight="1">
      <c r="A19" s="131"/>
      <c r="B19" s="131"/>
      <c r="C19" s="131"/>
      <c r="D19" s="131"/>
      <c r="E19" s="131"/>
      <c r="F19" s="131"/>
      <c r="G19" s="131"/>
      <c r="H19" s="131"/>
      <c r="J19" s="131"/>
      <c r="K19" s="6"/>
      <c r="L19" s="134"/>
      <c r="M19" s="133"/>
      <c r="O19" s="132"/>
      <c r="P19" s="130"/>
      <c r="Q19" s="131"/>
      <c r="R19" s="132"/>
      <c r="S19" s="130"/>
      <c r="T19" s="131"/>
      <c r="U19" s="131"/>
      <c r="V19" s="131"/>
      <c r="W19" s="131"/>
      <c r="X19" s="131"/>
      <c r="Y19" s="130"/>
    </row>
  </sheetData>
  <sheetProtection/>
  <protectedRanges>
    <protectedRange sqref="K10:K13" name="Диапазон1_3_1_1_3_11_1_1_3_1_1_2_2_1_6"/>
    <protectedRange sqref="K15" name="Диапазон1_3_1_1_3_11_1_1_3_1_1_2_1_3_3_1_1_4_4"/>
  </protectedRanges>
  <mergeCells count="26">
    <mergeCell ref="L8:N8"/>
    <mergeCell ref="O8:Q8"/>
    <mergeCell ref="R8:T8"/>
    <mergeCell ref="U8:U9"/>
    <mergeCell ref="V8:V9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W8:W9"/>
    <mergeCell ref="X8:X9"/>
    <mergeCell ref="Y8:Y9"/>
    <mergeCell ref="Z8:Z9"/>
    <mergeCell ref="K8:K9"/>
    <mergeCell ref="A1:Z1"/>
    <mergeCell ref="A2:Z2"/>
    <mergeCell ref="A3:Z3"/>
    <mergeCell ref="A4:Z4"/>
    <mergeCell ref="A5:Z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87" r:id="rId2"/>
  <colBreaks count="1" manualBreakCount="1">
    <brk id="25" max="1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Z22"/>
  <sheetViews>
    <sheetView view="pageBreakPreview" zoomScale="90" zoomScaleSheetLayoutView="90" zoomScalePageLayoutView="0" workbookViewId="0" topLeftCell="A1">
      <selection activeCell="AA8" sqref="AA8"/>
    </sheetView>
  </sheetViews>
  <sheetFormatPr defaultColWidth="9.140625" defaultRowHeight="12.75"/>
  <cols>
    <col min="1" max="1" width="4.57421875" style="127" customWidth="1"/>
    <col min="2" max="2" width="4.00390625" style="199" customWidth="1"/>
    <col min="3" max="3" width="16.00390625" style="127" customWidth="1"/>
    <col min="4" max="4" width="8.421875" style="127" hidden="1" customWidth="1"/>
    <col min="5" max="5" width="4.7109375" style="127" customWidth="1"/>
    <col min="6" max="6" width="35.421875" style="127" customWidth="1"/>
    <col min="7" max="7" width="8.57421875" style="127" hidden="1" customWidth="1"/>
    <col min="8" max="8" width="16.57421875" style="127" hidden="1" customWidth="1"/>
    <col min="9" max="9" width="12.7109375" style="127" hidden="1" customWidth="1"/>
    <col min="10" max="10" width="19.57421875" style="127" customWidth="1"/>
    <col min="11" max="11" width="6.7109375" style="129" customWidth="1"/>
    <col min="12" max="12" width="8.7109375" style="128" customWidth="1"/>
    <col min="13" max="13" width="3.7109375" style="127" customWidth="1"/>
    <col min="14" max="14" width="6.421875" style="129" customWidth="1"/>
    <col min="15" max="15" width="8.7109375" style="128" customWidth="1"/>
    <col min="16" max="16" width="3.7109375" style="127" customWidth="1"/>
    <col min="17" max="17" width="6.140625" style="129" customWidth="1"/>
    <col min="18" max="18" width="8.7109375" style="128" customWidth="1"/>
    <col min="19" max="19" width="3.7109375" style="127" customWidth="1"/>
    <col min="20" max="21" width="4.8515625" style="127" customWidth="1"/>
    <col min="22" max="22" width="6.421875" style="127" customWidth="1"/>
    <col min="23" max="23" width="6.7109375" style="127" customWidth="1"/>
    <col min="24" max="24" width="9.7109375" style="128" customWidth="1"/>
    <col min="25" max="25" width="7.57421875" style="127" customWidth="1"/>
    <col min="26" max="255" width="9.140625" style="127" customWidth="1"/>
    <col min="256" max="16384" width="4.57421875" style="127" customWidth="1"/>
  </cols>
  <sheetData>
    <row r="1" spans="1:25" s="181" customFormat="1" ht="42.75" customHeight="1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s="180" customFormat="1" ht="15.75" customHeight="1">
      <c r="A2" s="264" t="s">
        <v>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5" s="179" customFormat="1" ht="15.75" customHeight="1">
      <c r="A3" s="265" t="s">
        <v>56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s="179" customFormat="1" ht="18.75" customHeight="1">
      <c r="A4" s="266" t="s">
        <v>209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5" s="179" customFormat="1" ht="22.5" customHeight="1">
      <c r="A5" s="266" t="s">
        <v>208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</row>
    <row r="6" spans="1:25" s="135" customFormat="1" ht="23.25" customHeight="1">
      <c r="A6" s="272" t="s">
        <v>207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5" s="178" customFormat="1" ht="17.25" customHeight="1">
      <c r="A7" s="126" t="s">
        <v>52</v>
      </c>
      <c r="B7" s="215"/>
      <c r="C7" s="51"/>
      <c r="D7" s="51"/>
      <c r="E7" s="51"/>
      <c r="F7" s="51"/>
      <c r="G7" s="51"/>
      <c r="H7" s="50"/>
      <c r="I7" s="50"/>
      <c r="U7" s="273" t="s">
        <v>70</v>
      </c>
      <c r="V7" s="273"/>
      <c r="W7" s="273"/>
      <c r="X7" s="273"/>
      <c r="Y7" s="273"/>
    </row>
    <row r="8" spans="1:25" s="176" customFormat="1" ht="19.5" customHeight="1">
      <c r="A8" s="267" t="s">
        <v>29</v>
      </c>
      <c r="B8" s="268" t="s">
        <v>50</v>
      </c>
      <c r="C8" s="260" t="s">
        <v>48</v>
      </c>
      <c r="D8" s="260" t="s">
        <v>45</v>
      </c>
      <c r="E8" s="267" t="s">
        <v>47</v>
      </c>
      <c r="F8" s="260" t="s">
        <v>46</v>
      </c>
      <c r="G8" s="260" t="s">
        <v>45</v>
      </c>
      <c r="H8" s="260" t="s">
        <v>44</v>
      </c>
      <c r="I8" s="177"/>
      <c r="J8" s="260" t="s">
        <v>43</v>
      </c>
      <c r="K8" s="261" t="s">
        <v>41</v>
      </c>
      <c r="L8" s="261"/>
      <c r="M8" s="261"/>
      <c r="N8" s="269" t="s">
        <v>179</v>
      </c>
      <c r="O8" s="269"/>
      <c r="P8" s="269"/>
      <c r="Q8" s="261" t="s">
        <v>39</v>
      </c>
      <c r="R8" s="261"/>
      <c r="S8" s="261"/>
      <c r="T8" s="268" t="s">
        <v>37</v>
      </c>
      <c r="U8" s="268" t="s">
        <v>36</v>
      </c>
      <c r="V8" s="267" t="s">
        <v>35</v>
      </c>
      <c r="W8" s="268" t="s">
        <v>34</v>
      </c>
      <c r="X8" s="258" t="s">
        <v>33</v>
      </c>
      <c r="Y8" s="259" t="s">
        <v>32</v>
      </c>
    </row>
    <row r="9" spans="1:25" s="176" customFormat="1" ht="39.75" customHeight="1">
      <c r="A9" s="267"/>
      <c r="B9" s="268"/>
      <c r="C9" s="260"/>
      <c r="D9" s="260"/>
      <c r="E9" s="267"/>
      <c r="F9" s="260"/>
      <c r="G9" s="260"/>
      <c r="H9" s="260"/>
      <c r="I9" s="177"/>
      <c r="J9" s="260"/>
      <c r="K9" s="47" t="s">
        <v>31</v>
      </c>
      <c r="L9" s="46" t="s">
        <v>30</v>
      </c>
      <c r="M9" s="45" t="s">
        <v>29</v>
      </c>
      <c r="N9" s="47" t="s">
        <v>31</v>
      </c>
      <c r="O9" s="46" t="s">
        <v>30</v>
      </c>
      <c r="P9" s="45" t="s">
        <v>29</v>
      </c>
      <c r="Q9" s="47" t="s">
        <v>31</v>
      </c>
      <c r="R9" s="46" t="s">
        <v>30</v>
      </c>
      <c r="S9" s="45" t="s">
        <v>29</v>
      </c>
      <c r="T9" s="268"/>
      <c r="U9" s="268"/>
      <c r="V9" s="267"/>
      <c r="W9" s="268"/>
      <c r="X9" s="258"/>
      <c r="Y9" s="259"/>
    </row>
    <row r="10" spans="1:25" s="137" customFormat="1" ht="33.75" customHeight="1">
      <c r="A10" s="148">
        <v>1</v>
      </c>
      <c r="B10" s="202">
        <v>37</v>
      </c>
      <c r="C10" s="156" t="s">
        <v>166</v>
      </c>
      <c r="D10" s="155" t="s">
        <v>165</v>
      </c>
      <c r="E10" s="163" t="s">
        <v>4</v>
      </c>
      <c r="F10" s="170" t="s">
        <v>164</v>
      </c>
      <c r="G10" s="73" t="s">
        <v>163</v>
      </c>
      <c r="H10" s="169" t="s">
        <v>82</v>
      </c>
      <c r="I10" s="113" t="s">
        <v>109</v>
      </c>
      <c r="J10" s="150" t="s">
        <v>21</v>
      </c>
      <c r="K10" s="141">
        <v>185</v>
      </c>
      <c r="L10" s="139">
        <f aca="true" t="shared" si="0" ref="L10:L16">K10/2.7</f>
        <v>68.51851851851852</v>
      </c>
      <c r="M10" s="142">
        <f aca="true" t="shared" si="1" ref="M10:M17">RANK(L10,L$10:L$17,0)</f>
        <v>1</v>
      </c>
      <c r="N10" s="141">
        <v>185</v>
      </c>
      <c r="O10" s="139">
        <f aca="true" t="shared" si="2" ref="O10:O16">N10/2.7</f>
        <v>68.51851851851852</v>
      </c>
      <c r="P10" s="142">
        <f aca="true" t="shared" si="3" ref="P10:P17">RANK(O10,O$10:O$17,0)</f>
        <v>2</v>
      </c>
      <c r="Q10" s="141">
        <v>183</v>
      </c>
      <c r="R10" s="139">
        <f aca="true" t="shared" si="4" ref="R10:R16">Q10/2.7</f>
        <v>67.77777777777777</v>
      </c>
      <c r="S10" s="142">
        <f aca="true" t="shared" si="5" ref="S10:S17">RANK(R10,R$10:R$17,0)</f>
        <v>4</v>
      </c>
      <c r="T10" s="142"/>
      <c r="U10" s="142"/>
      <c r="V10" s="141">
        <f aca="true" t="shared" si="6" ref="V10:V17">K10+N10+Q10</f>
        <v>553</v>
      </c>
      <c r="W10" s="140"/>
      <c r="X10" s="139">
        <f aca="true" t="shared" si="7" ref="X10:X17">(L10+O10+R10)/3</f>
        <v>68.27160493827161</v>
      </c>
      <c r="Y10" s="138" t="s">
        <v>59</v>
      </c>
    </row>
    <row r="11" spans="1:25" s="137" customFormat="1" ht="33.75" customHeight="1">
      <c r="A11" s="209">
        <v>2</v>
      </c>
      <c r="B11" s="202">
        <v>35</v>
      </c>
      <c r="C11" s="156" t="s">
        <v>147</v>
      </c>
      <c r="D11" s="75" t="s">
        <v>146</v>
      </c>
      <c r="E11" s="163" t="s">
        <v>4</v>
      </c>
      <c r="F11" s="170" t="s">
        <v>169</v>
      </c>
      <c r="G11" s="73" t="s">
        <v>168</v>
      </c>
      <c r="H11" s="169" t="s">
        <v>167</v>
      </c>
      <c r="I11" s="113" t="s">
        <v>109</v>
      </c>
      <c r="J11" s="120" t="s">
        <v>80</v>
      </c>
      <c r="K11" s="207">
        <v>183.5</v>
      </c>
      <c r="L11" s="205">
        <f t="shared" si="0"/>
        <v>67.96296296296296</v>
      </c>
      <c r="M11" s="208">
        <f t="shared" si="1"/>
        <v>2</v>
      </c>
      <c r="N11" s="207">
        <v>186.5</v>
      </c>
      <c r="O11" s="205">
        <f t="shared" si="2"/>
        <v>69.07407407407408</v>
      </c>
      <c r="P11" s="208">
        <f t="shared" si="3"/>
        <v>1</v>
      </c>
      <c r="Q11" s="207">
        <v>182</v>
      </c>
      <c r="R11" s="205">
        <f t="shared" si="4"/>
        <v>67.4074074074074</v>
      </c>
      <c r="S11" s="208">
        <f t="shared" si="5"/>
        <v>5</v>
      </c>
      <c r="T11" s="208"/>
      <c r="U11" s="208"/>
      <c r="V11" s="207">
        <f t="shared" si="6"/>
        <v>552</v>
      </c>
      <c r="W11" s="206"/>
      <c r="X11" s="205">
        <f t="shared" si="7"/>
        <v>68.14814814814815</v>
      </c>
      <c r="Y11" s="138" t="s">
        <v>59</v>
      </c>
    </row>
    <row r="12" spans="1:26" s="137" customFormat="1" ht="33.75" customHeight="1">
      <c r="A12" s="148">
        <v>3</v>
      </c>
      <c r="B12" s="202">
        <v>1</v>
      </c>
      <c r="C12" s="166" t="s">
        <v>156</v>
      </c>
      <c r="D12" s="73" t="s">
        <v>155</v>
      </c>
      <c r="E12" s="164">
        <v>3</v>
      </c>
      <c r="F12" s="74" t="s">
        <v>154</v>
      </c>
      <c r="G12" s="73" t="s">
        <v>153</v>
      </c>
      <c r="H12" s="165" t="s">
        <v>152</v>
      </c>
      <c r="I12" s="164" t="s">
        <v>151</v>
      </c>
      <c r="J12" s="211" t="s">
        <v>21</v>
      </c>
      <c r="K12" s="207">
        <v>180</v>
      </c>
      <c r="L12" s="205">
        <f t="shared" si="0"/>
        <v>66.66666666666666</v>
      </c>
      <c r="M12" s="208">
        <f t="shared" si="1"/>
        <v>6</v>
      </c>
      <c r="N12" s="207">
        <v>184</v>
      </c>
      <c r="O12" s="205">
        <f t="shared" si="2"/>
        <v>68.14814814814814</v>
      </c>
      <c r="P12" s="208">
        <f t="shared" si="3"/>
        <v>3</v>
      </c>
      <c r="Q12" s="207">
        <v>185</v>
      </c>
      <c r="R12" s="205">
        <f t="shared" si="4"/>
        <v>68.51851851851852</v>
      </c>
      <c r="S12" s="208">
        <f t="shared" si="5"/>
        <v>2</v>
      </c>
      <c r="T12" s="208"/>
      <c r="U12" s="208"/>
      <c r="V12" s="207">
        <f t="shared" si="6"/>
        <v>549</v>
      </c>
      <c r="W12" s="206"/>
      <c r="X12" s="205">
        <f t="shared" si="7"/>
        <v>67.77777777777777</v>
      </c>
      <c r="Y12" s="138" t="s">
        <v>59</v>
      </c>
      <c r="Z12" s="210"/>
    </row>
    <row r="13" spans="1:26" s="210" customFormat="1" ht="33.75" customHeight="1">
      <c r="A13" s="209">
        <v>4</v>
      </c>
      <c r="B13" s="202">
        <v>50</v>
      </c>
      <c r="C13" s="76" t="s">
        <v>161</v>
      </c>
      <c r="D13" s="75" t="s">
        <v>160</v>
      </c>
      <c r="E13" s="25" t="s">
        <v>78</v>
      </c>
      <c r="F13" s="168" t="s">
        <v>159</v>
      </c>
      <c r="G13" s="167" t="s">
        <v>158</v>
      </c>
      <c r="H13" s="158" t="s">
        <v>157</v>
      </c>
      <c r="I13" s="72" t="s">
        <v>120</v>
      </c>
      <c r="J13" s="157" t="s">
        <v>80</v>
      </c>
      <c r="K13" s="207">
        <v>181.5</v>
      </c>
      <c r="L13" s="205">
        <f t="shared" si="0"/>
        <v>67.22222222222221</v>
      </c>
      <c r="M13" s="208">
        <f t="shared" si="1"/>
        <v>3</v>
      </c>
      <c r="N13" s="207">
        <v>181.5</v>
      </c>
      <c r="O13" s="205">
        <f t="shared" si="2"/>
        <v>67.22222222222221</v>
      </c>
      <c r="P13" s="208">
        <f t="shared" si="3"/>
        <v>4</v>
      </c>
      <c r="Q13" s="207">
        <v>185.5</v>
      </c>
      <c r="R13" s="205">
        <f t="shared" si="4"/>
        <v>68.7037037037037</v>
      </c>
      <c r="S13" s="208">
        <f t="shared" si="5"/>
        <v>1</v>
      </c>
      <c r="T13" s="208"/>
      <c r="U13" s="208"/>
      <c r="V13" s="207">
        <f t="shared" si="6"/>
        <v>548.5</v>
      </c>
      <c r="W13" s="206"/>
      <c r="X13" s="205">
        <f t="shared" si="7"/>
        <v>67.71604938271604</v>
      </c>
      <c r="Y13" s="138" t="s">
        <v>59</v>
      </c>
      <c r="Z13" s="137"/>
    </row>
    <row r="14" spans="1:25" s="210" customFormat="1" ht="33.75" customHeight="1">
      <c r="A14" s="209">
        <v>5</v>
      </c>
      <c r="B14" s="202">
        <v>27</v>
      </c>
      <c r="C14" s="214" t="s">
        <v>206</v>
      </c>
      <c r="D14" s="213"/>
      <c r="E14" s="188" t="s">
        <v>4</v>
      </c>
      <c r="F14" s="154" t="s">
        <v>205</v>
      </c>
      <c r="G14" s="73" t="s">
        <v>204</v>
      </c>
      <c r="H14" s="212" t="s">
        <v>203</v>
      </c>
      <c r="I14" s="212" t="s">
        <v>203</v>
      </c>
      <c r="J14" s="211" t="s">
        <v>21</v>
      </c>
      <c r="K14" s="207">
        <v>181.5</v>
      </c>
      <c r="L14" s="205">
        <f t="shared" si="0"/>
        <v>67.22222222222221</v>
      </c>
      <c r="M14" s="208">
        <f t="shared" si="1"/>
        <v>3</v>
      </c>
      <c r="N14" s="207">
        <v>179</v>
      </c>
      <c r="O14" s="205">
        <f t="shared" si="2"/>
        <v>66.29629629629629</v>
      </c>
      <c r="P14" s="208">
        <f t="shared" si="3"/>
        <v>6</v>
      </c>
      <c r="Q14" s="207">
        <v>183.5</v>
      </c>
      <c r="R14" s="205">
        <f t="shared" si="4"/>
        <v>67.96296296296296</v>
      </c>
      <c r="S14" s="208">
        <f t="shared" si="5"/>
        <v>3</v>
      </c>
      <c r="T14" s="208"/>
      <c r="U14" s="208"/>
      <c r="V14" s="207">
        <f t="shared" si="6"/>
        <v>544</v>
      </c>
      <c r="W14" s="206"/>
      <c r="X14" s="205">
        <f t="shared" si="7"/>
        <v>67.1604938271605</v>
      </c>
      <c r="Y14" s="138" t="s">
        <v>59</v>
      </c>
    </row>
    <row r="15" spans="1:26" s="210" customFormat="1" ht="33.75" customHeight="1">
      <c r="A15" s="209">
        <v>6</v>
      </c>
      <c r="B15" s="202">
        <v>2</v>
      </c>
      <c r="C15" s="166" t="s">
        <v>156</v>
      </c>
      <c r="D15" s="73" t="s">
        <v>155</v>
      </c>
      <c r="E15" s="164">
        <v>3</v>
      </c>
      <c r="F15" s="175" t="s">
        <v>178</v>
      </c>
      <c r="G15" s="174" t="s">
        <v>177</v>
      </c>
      <c r="H15" s="165" t="s">
        <v>152</v>
      </c>
      <c r="I15" s="164" t="s">
        <v>151</v>
      </c>
      <c r="J15" s="157" t="s">
        <v>21</v>
      </c>
      <c r="K15" s="141">
        <v>181</v>
      </c>
      <c r="L15" s="139">
        <f t="shared" si="0"/>
        <v>67.03703703703704</v>
      </c>
      <c r="M15" s="142">
        <f t="shared" si="1"/>
        <v>5</v>
      </c>
      <c r="N15" s="141">
        <v>180.5</v>
      </c>
      <c r="O15" s="139">
        <f t="shared" si="2"/>
        <v>66.85185185185185</v>
      </c>
      <c r="P15" s="142">
        <f t="shared" si="3"/>
        <v>5</v>
      </c>
      <c r="Q15" s="141">
        <v>178</v>
      </c>
      <c r="R15" s="139">
        <f t="shared" si="4"/>
        <v>65.92592592592592</v>
      </c>
      <c r="S15" s="142">
        <f t="shared" si="5"/>
        <v>6</v>
      </c>
      <c r="T15" s="142"/>
      <c r="U15" s="142"/>
      <c r="V15" s="141">
        <f t="shared" si="6"/>
        <v>539.5</v>
      </c>
      <c r="W15" s="140"/>
      <c r="X15" s="139">
        <f t="shared" si="7"/>
        <v>66.60493827160494</v>
      </c>
      <c r="Y15" s="138" t="s">
        <v>59</v>
      </c>
      <c r="Z15" s="137"/>
    </row>
    <row r="16" spans="1:26" s="210" customFormat="1" ht="33.75" customHeight="1">
      <c r="A16" s="148">
        <v>7</v>
      </c>
      <c r="B16" s="202">
        <v>44</v>
      </c>
      <c r="C16" s="76" t="s">
        <v>149</v>
      </c>
      <c r="D16" s="75" t="s">
        <v>148</v>
      </c>
      <c r="E16" s="163" t="s">
        <v>78</v>
      </c>
      <c r="F16" s="162" t="s">
        <v>141</v>
      </c>
      <c r="G16" s="160" t="s">
        <v>140</v>
      </c>
      <c r="H16" s="160" t="s">
        <v>82</v>
      </c>
      <c r="I16" s="72" t="s">
        <v>135</v>
      </c>
      <c r="J16" s="157" t="s">
        <v>80</v>
      </c>
      <c r="K16" s="141">
        <v>171</v>
      </c>
      <c r="L16" s="139">
        <f t="shared" si="0"/>
        <v>63.33333333333333</v>
      </c>
      <c r="M16" s="142">
        <f t="shared" si="1"/>
        <v>7</v>
      </c>
      <c r="N16" s="141">
        <v>174.5</v>
      </c>
      <c r="O16" s="139">
        <f t="shared" si="2"/>
        <v>64.62962962962962</v>
      </c>
      <c r="P16" s="142">
        <f t="shared" si="3"/>
        <v>7</v>
      </c>
      <c r="Q16" s="141">
        <v>164</v>
      </c>
      <c r="R16" s="139">
        <f t="shared" si="4"/>
        <v>60.74074074074073</v>
      </c>
      <c r="S16" s="142">
        <f t="shared" si="5"/>
        <v>7</v>
      </c>
      <c r="T16" s="142"/>
      <c r="U16" s="142"/>
      <c r="V16" s="141">
        <f t="shared" si="6"/>
        <v>509.5</v>
      </c>
      <c r="W16" s="140"/>
      <c r="X16" s="139">
        <f t="shared" si="7"/>
        <v>62.901234567901234</v>
      </c>
      <c r="Y16" s="138" t="s">
        <v>202</v>
      </c>
      <c r="Z16" s="137"/>
    </row>
    <row r="17" spans="1:26" s="203" customFormat="1" ht="33.75" customHeight="1">
      <c r="A17" s="209">
        <v>8</v>
      </c>
      <c r="B17" s="202">
        <v>41</v>
      </c>
      <c r="C17" s="76" t="s">
        <v>139</v>
      </c>
      <c r="D17" s="75" t="s">
        <v>138</v>
      </c>
      <c r="E17" s="115" t="s">
        <v>4</v>
      </c>
      <c r="F17" s="154" t="s">
        <v>137</v>
      </c>
      <c r="G17" s="159" t="s">
        <v>136</v>
      </c>
      <c r="H17" s="158" t="s">
        <v>82</v>
      </c>
      <c r="I17" s="72" t="s">
        <v>135</v>
      </c>
      <c r="J17" s="120" t="s">
        <v>80</v>
      </c>
      <c r="K17" s="207">
        <v>135</v>
      </c>
      <c r="L17" s="205">
        <f>K17/2.7-1.5</f>
        <v>48.5</v>
      </c>
      <c r="M17" s="208">
        <f t="shared" si="1"/>
        <v>8</v>
      </c>
      <c r="N17" s="207">
        <v>138</v>
      </c>
      <c r="O17" s="205">
        <f>N17/2.7-1.5</f>
        <v>49.61111111111111</v>
      </c>
      <c r="P17" s="208">
        <f t="shared" si="3"/>
        <v>8</v>
      </c>
      <c r="Q17" s="207">
        <v>125</v>
      </c>
      <c r="R17" s="205">
        <f>Q17/2.7-1.5</f>
        <v>44.79629629629629</v>
      </c>
      <c r="S17" s="208">
        <f t="shared" si="5"/>
        <v>8</v>
      </c>
      <c r="T17" s="208">
        <v>2</v>
      </c>
      <c r="U17" s="208"/>
      <c r="V17" s="207">
        <f t="shared" si="6"/>
        <v>398</v>
      </c>
      <c r="W17" s="206"/>
      <c r="X17" s="205">
        <f t="shared" si="7"/>
        <v>47.6358024691358</v>
      </c>
      <c r="Y17" s="204"/>
      <c r="Z17" s="137"/>
    </row>
    <row r="18" spans="1:25" s="137" customFormat="1" ht="33.75" customHeight="1">
      <c r="A18" s="148"/>
      <c r="B18" s="202">
        <v>44</v>
      </c>
      <c r="C18" s="76" t="s">
        <v>139</v>
      </c>
      <c r="D18" s="75" t="s">
        <v>138</v>
      </c>
      <c r="E18" s="115" t="s">
        <v>4</v>
      </c>
      <c r="F18" s="161" t="s">
        <v>141</v>
      </c>
      <c r="G18" s="160" t="s">
        <v>140</v>
      </c>
      <c r="H18" s="160" t="s">
        <v>82</v>
      </c>
      <c r="I18" s="72" t="s">
        <v>135</v>
      </c>
      <c r="J18" s="157" t="s">
        <v>80</v>
      </c>
      <c r="K18" s="141"/>
      <c r="L18" s="139"/>
      <c r="M18" s="142"/>
      <c r="N18" s="141"/>
      <c r="O18" s="139"/>
      <c r="P18" s="142"/>
      <c r="Q18" s="141"/>
      <c r="R18" s="139"/>
      <c r="S18" s="142"/>
      <c r="T18" s="142"/>
      <c r="U18" s="142"/>
      <c r="V18" s="141"/>
      <c r="W18" s="140"/>
      <c r="X18" s="139" t="s">
        <v>201</v>
      </c>
      <c r="Y18" s="138"/>
    </row>
    <row r="19" spans="1:25" s="137" customFormat="1" ht="33.75" customHeight="1">
      <c r="A19" s="148"/>
      <c r="B19" s="202">
        <v>51</v>
      </c>
      <c r="C19" s="147" t="s">
        <v>124</v>
      </c>
      <c r="D19" s="124" t="s">
        <v>123</v>
      </c>
      <c r="E19" s="123" t="s">
        <v>78</v>
      </c>
      <c r="F19" s="146" t="s">
        <v>122</v>
      </c>
      <c r="G19" s="145" t="s">
        <v>121</v>
      </c>
      <c r="H19" s="144" t="s">
        <v>82</v>
      </c>
      <c r="I19" s="144" t="s">
        <v>120</v>
      </c>
      <c r="J19" s="120" t="s">
        <v>80</v>
      </c>
      <c r="K19" s="141"/>
      <c r="L19" s="139"/>
      <c r="M19" s="142"/>
      <c r="N19" s="141"/>
      <c r="O19" s="139"/>
      <c r="P19" s="142"/>
      <c r="Q19" s="141"/>
      <c r="R19" s="139"/>
      <c r="S19" s="142"/>
      <c r="T19" s="142"/>
      <c r="U19" s="142"/>
      <c r="V19" s="141"/>
      <c r="W19" s="140"/>
      <c r="X19" s="139" t="s">
        <v>184</v>
      </c>
      <c r="Y19" s="138"/>
    </row>
    <row r="20" spans="1:24" ht="31.5" customHeight="1">
      <c r="A20" s="131"/>
      <c r="B20" s="200"/>
      <c r="C20" s="16" t="s">
        <v>3</v>
      </c>
      <c r="D20" s="15"/>
      <c r="E20" s="15"/>
      <c r="F20" s="13"/>
      <c r="G20" s="7"/>
      <c r="H20" s="14"/>
      <c r="I20" s="13"/>
      <c r="J20" s="12" t="s">
        <v>2</v>
      </c>
      <c r="K20" s="11"/>
      <c r="L20" s="10"/>
      <c r="M20" s="7"/>
      <c r="N20" s="9"/>
      <c r="O20" s="2"/>
      <c r="P20" s="1"/>
      <c r="Q20" s="132"/>
      <c r="R20" s="130"/>
      <c r="S20" s="131"/>
      <c r="T20" s="131"/>
      <c r="U20" s="131"/>
      <c r="V20" s="131"/>
      <c r="W20" s="131"/>
      <c r="X20" s="130"/>
    </row>
    <row r="21" spans="1:25" s="135" customFormat="1" ht="40.5" customHeight="1">
      <c r="A21" s="1"/>
      <c r="B21" s="201"/>
      <c r="C21" s="16" t="s">
        <v>1</v>
      </c>
      <c r="D21" s="15"/>
      <c r="E21" s="15"/>
      <c r="F21" s="13"/>
      <c r="G21" s="7"/>
      <c r="H21" s="14"/>
      <c r="I21" s="13"/>
      <c r="J21" s="12" t="s">
        <v>0</v>
      </c>
      <c r="K21" s="11"/>
      <c r="L21" s="10"/>
      <c r="M21" s="7"/>
      <c r="N21" s="9"/>
      <c r="O21" s="2"/>
      <c r="P21" s="1"/>
      <c r="Q21" s="3"/>
      <c r="R21" s="2"/>
      <c r="S21" s="1"/>
      <c r="T21" s="1"/>
      <c r="U21" s="1"/>
      <c r="V21" s="1"/>
      <c r="W21" s="1"/>
      <c r="X21" s="2"/>
      <c r="Y21" s="1"/>
    </row>
    <row r="22" spans="1:24" ht="45.75" customHeight="1">
      <c r="A22" s="131"/>
      <c r="B22" s="200"/>
      <c r="C22" s="131"/>
      <c r="D22" s="131"/>
      <c r="E22" s="131"/>
      <c r="F22" s="131"/>
      <c r="G22" s="131"/>
      <c r="I22" s="131"/>
      <c r="J22" s="6"/>
      <c r="K22" s="134"/>
      <c r="L22" s="133"/>
      <c r="N22" s="132"/>
      <c r="O22" s="130"/>
      <c r="P22" s="131"/>
      <c r="Q22" s="132"/>
      <c r="R22" s="130"/>
      <c r="S22" s="131"/>
      <c r="T22" s="131"/>
      <c r="U22" s="131"/>
      <c r="V22" s="131"/>
      <c r="W22" s="131"/>
      <c r="X22" s="130"/>
    </row>
  </sheetData>
  <sheetProtection/>
  <protectedRanges>
    <protectedRange sqref="J12" name="Диапазон1_3_1_1_3_11_1_1_3_1_1_2_1_3_2_1_2_3"/>
    <protectedRange sqref="J18:J19" name="Диапазон1_3_1_1_3_11_1_1_3_1_1_2_2_1_1_4"/>
    <protectedRange sqref="J11" name="Диапазон1_3_1_1_3_11_1_1_3_1_1_2_1_3_3_1_1_4_1_3"/>
  </protectedRanges>
  <mergeCells count="25">
    <mergeCell ref="N8:P8"/>
    <mergeCell ref="Q8:S8"/>
    <mergeCell ref="T8:T9"/>
    <mergeCell ref="U8:U9"/>
    <mergeCell ref="A6:Y6"/>
    <mergeCell ref="U7:Y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V8:V9"/>
    <mergeCell ref="W8:W9"/>
    <mergeCell ref="X8:X9"/>
    <mergeCell ref="Y8:Y9"/>
    <mergeCell ref="K8:M8"/>
    <mergeCell ref="A1:Y1"/>
    <mergeCell ref="A2:Y2"/>
    <mergeCell ref="A3:Y3"/>
    <mergeCell ref="A4:Y4"/>
    <mergeCell ref="A5:Y5"/>
  </mergeCells>
  <printOptions horizontalCentered="1"/>
  <pageMargins left="0" right="0" top="0.03937007874015748" bottom="0.15748031496062992" header="0.03937007874015748" footer="0.15748031496062992"/>
  <pageSetup fitToHeight="2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7"/>
  <sheetViews>
    <sheetView view="pageBreakPreview" zoomScale="80" zoomScaleSheetLayoutView="80" zoomScalePageLayoutView="0" workbookViewId="0" topLeftCell="A1">
      <selection activeCell="P23" sqref="P23"/>
    </sheetView>
  </sheetViews>
  <sheetFormatPr defaultColWidth="9.140625" defaultRowHeight="12.75"/>
  <cols>
    <col min="1" max="1" width="5.8515625" style="1" customWidth="1"/>
    <col min="2" max="2" width="4.57421875" style="1" customWidth="1"/>
    <col min="3" max="3" width="17.7109375" style="17" customWidth="1"/>
    <col min="4" max="4" width="6.28125" style="1" hidden="1" customWidth="1"/>
    <col min="5" max="5" width="4.7109375" style="1" customWidth="1"/>
    <col min="6" max="6" width="33.8515625" style="17" customWidth="1"/>
    <col min="7" max="7" width="8.7109375" style="1" hidden="1" customWidth="1"/>
    <col min="8" max="8" width="11.140625" style="1" hidden="1" customWidth="1"/>
    <col min="9" max="9" width="12.7109375" style="1" hidden="1" customWidth="1"/>
    <col min="10" max="10" width="17.140625" style="17" customWidth="1"/>
    <col min="11" max="11" width="17.140625" style="17" hidden="1" customWidth="1"/>
    <col min="12" max="12" width="11.00390625" style="182" hidden="1" customWidth="1"/>
    <col min="13" max="13" width="7.421875" style="3" customWidth="1"/>
    <col min="14" max="14" width="10.00390625" style="2" customWidth="1"/>
    <col min="15" max="15" width="3.8515625" style="1" customWidth="1"/>
    <col min="16" max="16" width="8.28125" style="3" customWidth="1"/>
    <col min="17" max="17" width="11.00390625" style="2" customWidth="1"/>
    <col min="18" max="18" width="3.7109375" style="1" customWidth="1"/>
    <col min="19" max="19" width="7.7109375" style="3" customWidth="1"/>
    <col min="20" max="20" width="10.140625" style="2" customWidth="1"/>
    <col min="21" max="21" width="3.8515625" style="1" customWidth="1"/>
    <col min="22" max="22" width="7.28125" style="3" customWidth="1"/>
    <col min="23" max="23" width="8.7109375" style="2" customWidth="1"/>
    <col min="24" max="24" width="3.7109375" style="1" customWidth="1"/>
    <col min="25" max="25" width="7.140625" style="3" customWidth="1"/>
    <col min="26" max="26" width="8.7109375" style="2" customWidth="1"/>
    <col min="27" max="27" width="3.7109375" style="1" customWidth="1"/>
    <col min="28" max="29" width="4.8515625" style="1" customWidth="1"/>
    <col min="30" max="30" width="8.57421875" style="1" customWidth="1"/>
    <col min="31" max="31" width="2.8515625" style="1" hidden="1" customWidth="1"/>
    <col min="32" max="32" width="9.7109375" style="2" customWidth="1"/>
    <col min="33" max="33" width="7.140625" style="1" customWidth="1"/>
    <col min="34" max="16384" width="9.140625" style="1" customWidth="1"/>
  </cols>
  <sheetData>
    <row r="1" spans="1:33" s="56" customFormat="1" ht="40.5" customHeight="1">
      <c r="A1" s="274" t="s">
        <v>117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</row>
    <row r="2" spans="1:33" s="55" customFormat="1" ht="15.75" customHeight="1">
      <c r="A2" s="275" t="s">
        <v>57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</row>
    <row r="3" spans="1:33" s="54" customFormat="1" ht="26.25" customHeight="1">
      <c r="A3" s="276" t="s">
        <v>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</row>
    <row r="4" spans="1:33" s="54" customFormat="1" ht="29.25" customHeight="1">
      <c r="A4" s="277" t="s">
        <v>200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</row>
    <row r="5" spans="1:33" s="54" customFormat="1" ht="24" customHeight="1">
      <c r="A5" s="279" t="s">
        <v>115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</row>
    <row r="6" spans="1:33" ht="18.75" customHeight="1">
      <c r="A6" s="281" t="s">
        <v>199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</row>
    <row r="7" spans="1:33" s="49" customFormat="1" ht="15" customHeight="1">
      <c r="A7" s="126" t="s">
        <v>52</v>
      </c>
      <c r="B7" s="52"/>
      <c r="C7" s="51"/>
      <c r="D7" s="51"/>
      <c r="E7" s="51"/>
      <c r="F7" s="51"/>
      <c r="G7" s="51"/>
      <c r="H7" s="50"/>
      <c r="I7" s="50"/>
      <c r="L7" s="198"/>
      <c r="AC7" s="273" t="s">
        <v>70</v>
      </c>
      <c r="AD7" s="273"/>
      <c r="AE7" s="273"/>
      <c r="AF7" s="273"/>
      <c r="AG7" s="273"/>
    </row>
    <row r="8" spans="1:33" s="44" customFormat="1" ht="19.5" customHeight="1">
      <c r="A8" s="282" t="s">
        <v>29</v>
      </c>
      <c r="B8" s="283" t="s">
        <v>50</v>
      </c>
      <c r="C8" s="284" t="s">
        <v>48</v>
      </c>
      <c r="D8" s="284" t="s">
        <v>45</v>
      </c>
      <c r="E8" s="282" t="s">
        <v>47</v>
      </c>
      <c r="F8" s="284" t="s">
        <v>46</v>
      </c>
      <c r="G8" s="284" t="s">
        <v>45</v>
      </c>
      <c r="H8" s="284" t="s">
        <v>44</v>
      </c>
      <c r="I8" s="48"/>
      <c r="J8" s="284" t="s">
        <v>43</v>
      </c>
      <c r="K8" s="197"/>
      <c r="L8" s="285" t="s">
        <v>180</v>
      </c>
      <c r="M8" s="261" t="s">
        <v>42</v>
      </c>
      <c r="N8" s="261"/>
      <c r="O8" s="261"/>
      <c r="P8" s="261" t="s">
        <v>41</v>
      </c>
      <c r="Q8" s="261"/>
      <c r="R8" s="261"/>
      <c r="S8" s="269" t="s">
        <v>40</v>
      </c>
      <c r="T8" s="269"/>
      <c r="U8" s="269"/>
      <c r="V8" s="261" t="s">
        <v>39</v>
      </c>
      <c r="W8" s="261"/>
      <c r="X8" s="261"/>
      <c r="Y8" s="261" t="s">
        <v>38</v>
      </c>
      <c r="Z8" s="261"/>
      <c r="AA8" s="261"/>
      <c r="AB8" s="287" t="s">
        <v>37</v>
      </c>
      <c r="AC8" s="289" t="s">
        <v>36</v>
      </c>
      <c r="AD8" s="282" t="s">
        <v>35</v>
      </c>
      <c r="AE8" s="283" t="s">
        <v>34</v>
      </c>
      <c r="AF8" s="291" t="s">
        <v>33</v>
      </c>
      <c r="AG8" s="291" t="s">
        <v>32</v>
      </c>
    </row>
    <row r="9" spans="1:33" s="44" customFormat="1" ht="39.75" customHeight="1">
      <c r="A9" s="282"/>
      <c r="B9" s="283"/>
      <c r="C9" s="284"/>
      <c r="D9" s="284"/>
      <c r="E9" s="282"/>
      <c r="F9" s="284"/>
      <c r="G9" s="284"/>
      <c r="H9" s="284"/>
      <c r="I9" s="48"/>
      <c r="J9" s="284"/>
      <c r="K9" s="196"/>
      <c r="L9" s="286"/>
      <c r="M9" s="47" t="s">
        <v>31</v>
      </c>
      <c r="N9" s="46" t="s">
        <v>30</v>
      </c>
      <c r="O9" s="45" t="s">
        <v>29</v>
      </c>
      <c r="P9" s="47" t="s">
        <v>31</v>
      </c>
      <c r="Q9" s="46" t="s">
        <v>30</v>
      </c>
      <c r="R9" s="45" t="s">
        <v>29</v>
      </c>
      <c r="S9" s="47" t="s">
        <v>31</v>
      </c>
      <c r="T9" s="46" t="s">
        <v>30</v>
      </c>
      <c r="U9" s="45" t="s">
        <v>29</v>
      </c>
      <c r="V9" s="47" t="s">
        <v>31</v>
      </c>
      <c r="W9" s="46" t="s">
        <v>30</v>
      </c>
      <c r="X9" s="45" t="s">
        <v>29</v>
      </c>
      <c r="Y9" s="47" t="s">
        <v>31</v>
      </c>
      <c r="Z9" s="46" t="s">
        <v>30</v>
      </c>
      <c r="AA9" s="45" t="s">
        <v>29</v>
      </c>
      <c r="AB9" s="288"/>
      <c r="AC9" s="290"/>
      <c r="AD9" s="282"/>
      <c r="AE9" s="283"/>
      <c r="AF9" s="291"/>
      <c r="AG9" s="291"/>
    </row>
    <row r="10" spans="1:33" s="112" customFormat="1" ht="59.25" customHeight="1">
      <c r="A10" s="95">
        <f>RANK(AF10,AF$10:AF$14,0)</f>
        <v>1</v>
      </c>
      <c r="B10" s="94">
        <v>48</v>
      </c>
      <c r="C10" s="195" t="s">
        <v>198</v>
      </c>
      <c r="D10" s="116" t="s">
        <v>107</v>
      </c>
      <c r="E10" s="115" t="s">
        <v>4</v>
      </c>
      <c r="F10" s="154" t="s">
        <v>197</v>
      </c>
      <c r="G10" s="114" t="s">
        <v>105</v>
      </c>
      <c r="H10" s="113" t="s">
        <v>82</v>
      </c>
      <c r="I10" s="113" t="s">
        <v>104</v>
      </c>
      <c r="J10" s="120" t="s">
        <v>80</v>
      </c>
      <c r="K10" s="157" t="s">
        <v>196</v>
      </c>
      <c r="L10" s="149" t="s">
        <v>119</v>
      </c>
      <c r="M10" s="82">
        <v>183.5</v>
      </c>
      <c r="N10" s="85">
        <f>M10/2.6</f>
        <v>70.57692307692308</v>
      </c>
      <c r="O10" s="84">
        <f>RANK(N10,N$10:N$14,0)</f>
        <v>1</v>
      </c>
      <c r="P10" s="82">
        <v>178</v>
      </c>
      <c r="Q10" s="85">
        <f>P10/2.6</f>
        <v>68.46153846153845</v>
      </c>
      <c r="R10" s="84">
        <f>RANK(Q10,Q$10:Q$14,0)</f>
        <v>1</v>
      </c>
      <c r="S10" s="82">
        <v>178.5</v>
      </c>
      <c r="T10" s="85">
        <f>S10/2.6</f>
        <v>68.65384615384615</v>
      </c>
      <c r="U10" s="84">
        <f>RANK(T10,T$10:T$14,0)</f>
        <v>2</v>
      </c>
      <c r="V10" s="82">
        <v>175</v>
      </c>
      <c r="W10" s="85">
        <f>V10/2.6</f>
        <v>67.3076923076923</v>
      </c>
      <c r="X10" s="84">
        <f>RANK(W10,W$10:W$14,0)</f>
        <v>2</v>
      </c>
      <c r="Y10" s="82">
        <v>181.5</v>
      </c>
      <c r="Z10" s="85">
        <f>Y10/2.6</f>
        <v>69.8076923076923</v>
      </c>
      <c r="AA10" s="84">
        <f>RANK(Z10,Z$10:Z$14,0)</f>
        <v>1</v>
      </c>
      <c r="AB10" s="83"/>
      <c r="AC10" s="81"/>
      <c r="AD10" s="82">
        <f>(M10+P10+S10+V10+Y10)</f>
        <v>896.5</v>
      </c>
      <c r="AE10" s="81"/>
      <c r="AF10" s="80">
        <f>(N10+Q10+T10+W10+Z10)/5</f>
        <v>68.96153846153847</v>
      </c>
      <c r="AG10" s="107">
        <v>2</v>
      </c>
    </row>
    <row r="11" spans="1:33" s="112" customFormat="1" ht="59.25" customHeight="1">
      <c r="A11" s="95">
        <f>RANK(AF11,AF$10:AF$14,0)</f>
        <v>2</v>
      </c>
      <c r="B11" s="94">
        <v>7</v>
      </c>
      <c r="C11" s="76" t="s">
        <v>195</v>
      </c>
      <c r="D11" s="75" t="s">
        <v>102</v>
      </c>
      <c r="E11" s="25">
        <v>2</v>
      </c>
      <c r="F11" s="74" t="s">
        <v>194</v>
      </c>
      <c r="G11" s="73" t="s">
        <v>100</v>
      </c>
      <c r="H11" s="185" t="s">
        <v>94</v>
      </c>
      <c r="I11" s="72" t="s">
        <v>12</v>
      </c>
      <c r="J11" s="25" t="s">
        <v>63</v>
      </c>
      <c r="K11" s="25" t="s">
        <v>11</v>
      </c>
      <c r="L11" s="149" t="s">
        <v>185</v>
      </c>
      <c r="M11" s="82">
        <v>174.5</v>
      </c>
      <c r="N11" s="85">
        <f>M11/2.6</f>
        <v>67.11538461538461</v>
      </c>
      <c r="O11" s="84">
        <f>RANK(N11,N$10:N$14,0)</f>
        <v>2</v>
      </c>
      <c r="P11" s="82">
        <v>174.5</v>
      </c>
      <c r="Q11" s="85">
        <f>P11/2.6</f>
        <v>67.11538461538461</v>
      </c>
      <c r="R11" s="84">
        <f>RANK(Q11,Q$10:Q$14,0)</f>
        <v>2</v>
      </c>
      <c r="S11" s="82">
        <v>180.5</v>
      </c>
      <c r="T11" s="85">
        <f>S11/2.6</f>
        <v>69.42307692307692</v>
      </c>
      <c r="U11" s="84">
        <f>RANK(T11,T$10:T$14,0)</f>
        <v>1</v>
      </c>
      <c r="V11" s="82">
        <v>176</v>
      </c>
      <c r="W11" s="85">
        <f>V11/2.6</f>
        <v>67.6923076923077</v>
      </c>
      <c r="X11" s="84">
        <f>RANK(W11,W$10:W$14,0)</f>
        <v>1</v>
      </c>
      <c r="Y11" s="82">
        <v>176</v>
      </c>
      <c r="Z11" s="85">
        <f>Y11/2.6</f>
        <v>67.6923076923077</v>
      </c>
      <c r="AA11" s="84">
        <f>RANK(Z11,Z$10:Z$14,0)</f>
        <v>2</v>
      </c>
      <c r="AB11" s="83"/>
      <c r="AC11" s="81"/>
      <c r="AD11" s="82">
        <f>(M11+P11+S11+V11+Y11)</f>
        <v>881.5</v>
      </c>
      <c r="AE11" s="81"/>
      <c r="AF11" s="80">
        <f>(N11+Q11+T11+W11+Z11)/5</f>
        <v>67.80769230769229</v>
      </c>
      <c r="AG11" s="107">
        <v>2</v>
      </c>
    </row>
    <row r="12" spans="1:33" s="112" customFormat="1" ht="59.25" customHeight="1">
      <c r="A12" s="95">
        <f>RANK(AF12,AF$10:AF$14,0)</f>
        <v>3</v>
      </c>
      <c r="B12" s="94">
        <v>12</v>
      </c>
      <c r="C12" s="195" t="s">
        <v>193</v>
      </c>
      <c r="D12" s="73" t="s">
        <v>91</v>
      </c>
      <c r="E12" s="194" t="s">
        <v>4</v>
      </c>
      <c r="F12" s="154" t="s">
        <v>192</v>
      </c>
      <c r="G12" s="194" t="s">
        <v>89</v>
      </c>
      <c r="H12" s="193" t="s">
        <v>88</v>
      </c>
      <c r="I12" s="151" t="s">
        <v>88</v>
      </c>
      <c r="J12" s="150" t="s">
        <v>21</v>
      </c>
      <c r="K12" s="192" t="s">
        <v>191</v>
      </c>
      <c r="L12" s="149" t="s">
        <v>185</v>
      </c>
      <c r="M12" s="82">
        <v>157.5</v>
      </c>
      <c r="N12" s="85">
        <f>M12/2.6</f>
        <v>60.57692307692307</v>
      </c>
      <c r="O12" s="84">
        <f>RANK(N12,N$10:N$14,0)</f>
        <v>3</v>
      </c>
      <c r="P12" s="82">
        <v>144</v>
      </c>
      <c r="Q12" s="85">
        <f>P12/2.6</f>
        <v>55.38461538461538</v>
      </c>
      <c r="R12" s="84">
        <f>RANK(Q12,Q$10:Q$14,0)</f>
        <v>3</v>
      </c>
      <c r="S12" s="82">
        <v>156</v>
      </c>
      <c r="T12" s="85">
        <f>S12/2.6</f>
        <v>60</v>
      </c>
      <c r="U12" s="84">
        <f>RANK(T12,T$10:T$14,0)</f>
        <v>3</v>
      </c>
      <c r="V12" s="82">
        <v>155</v>
      </c>
      <c r="W12" s="85">
        <f>V12/2.6</f>
        <v>59.61538461538461</v>
      </c>
      <c r="X12" s="84">
        <f>RANK(W12,W$10:W$14,0)</f>
        <v>3</v>
      </c>
      <c r="Y12" s="82">
        <v>160.5</v>
      </c>
      <c r="Z12" s="85">
        <f>Y12/2.6</f>
        <v>61.730769230769226</v>
      </c>
      <c r="AA12" s="84">
        <f>RANK(Z12,Z$10:Z$14,0)</f>
        <v>3</v>
      </c>
      <c r="AB12" s="83"/>
      <c r="AC12" s="81"/>
      <c r="AD12" s="82">
        <f>(M12+P12+S12+V12+Y12)</f>
        <v>773</v>
      </c>
      <c r="AE12" s="81"/>
      <c r="AF12" s="80">
        <f>(N12+Q12+T12+W12+Z12)/5</f>
        <v>59.46153846153845</v>
      </c>
      <c r="AG12" s="107" t="s">
        <v>73</v>
      </c>
    </row>
    <row r="13" spans="1:33" s="112" customFormat="1" ht="59.25" customHeight="1">
      <c r="A13" s="95">
        <f>RANK(AF13,AF$10:AF$14,0)</f>
        <v>4</v>
      </c>
      <c r="B13" s="94">
        <v>30</v>
      </c>
      <c r="C13" s="156" t="s">
        <v>190</v>
      </c>
      <c r="D13" s="155"/>
      <c r="E13" s="191" t="s">
        <v>78</v>
      </c>
      <c r="F13" s="190" t="s">
        <v>189</v>
      </c>
      <c r="G13" s="189" t="s">
        <v>76</v>
      </c>
      <c r="H13" s="188" t="s">
        <v>75</v>
      </c>
      <c r="I13" s="187" t="s">
        <v>74</v>
      </c>
      <c r="J13" s="157" t="s">
        <v>21</v>
      </c>
      <c r="K13" s="186" t="s">
        <v>188</v>
      </c>
      <c r="L13" s="143" t="s">
        <v>119</v>
      </c>
      <c r="M13" s="82">
        <v>150.5</v>
      </c>
      <c r="N13" s="85">
        <f>M13/2.6</f>
        <v>57.88461538461538</v>
      </c>
      <c r="O13" s="84">
        <f>RANK(N13,N$10:N$14,0)</f>
        <v>4</v>
      </c>
      <c r="P13" s="82">
        <v>141</v>
      </c>
      <c r="Q13" s="85">
        <f>P13/2.6</f>
        <v>54.230769230769226</v>
      </c>
      <c r="R13" s="84">
        <f>RANK(Q13,Q$10:Q$14,0)</f>
        <v>4</v>
      </c>
      <c r="S13" s="82">
        <v>151</v>
      </c>
      <c r="T13" s="85">
        <f>S13/2.6</f>
        <v>58.07692307692307</v>
      </c>
      <c r="U13" s="84">
        <f>RANK(T13,T$10:T$14,0)</f>
        <v>4</v>
      </c>
      <c r="V13" s="82">
        <v>150.5</v>
      </c>
      <c r="W13" s="85">
        <f>V13/2.6</f>
        <v>57.88461538461538</v>
      </c>
      <c r="X13" s="84">
        <f>RANK(W13,W$10:W$14,0)</f>
        <v>4</v>
      </c>
      <c r="Y13" s="82">
        <v>154</v>
      </c>
      <c r="Z13" s="85">
        <f>Y13/2.6</f>
        <v>59.230769230769226</v>
      </c>
      <c r="AA13" s="84">
        <f>RANK(Z13,Z$10:Z$14,0)</f>
        <v>4</v>
      </c>
      <c r="AB13" s="83"/>
      <c r="AC13" s="81"/>
      <c r="AD13" s="82">
        <f>(M13+P13+S13+V13+Y13)</f>
        <v>747</v>
      </c>
      <c r="AE13" s="81"/>
      <c r="AF13" s="80">
        <f>(N13+Q13+T13+W13+Z13)/5</f>
        <v>57.46153846153845</v>
      </c>
      <c r="AG13" s="107" t="s">
        <v>73</v>
      </c>
    </row>
    <row r="14" spans="1:33" s="112" customFormat="1" ht="59.25" customHeight="1">
      <c r="A14" s="95"/>
      <c r="B14" s="94">
        <v>8</v>
      </c>
      <c r="C14" s="76" t="s">
        <v>187</v>
      </c>
      <c r="D14" s="75" t="s">
        <v>97</v>
      </c>
      <c r="E14" s="25">
        <v>2</v>
      </c>
      <c r="F14" s="74" t="s">
        <v>186</v>
      </c>
      <c r="G14" s="73" t="s">
        <v>95</v>
      </c>
      <c r="H14" s="185" t="s">
        <v>94</v>
      </c>
      <c r="I14" s="72" t="s">
        <v>12</v>
      </c>
      <c r="J14" s="25" t="s">
        <v>63</v>
      </c>
      <c r="K14" s="25" t="s">
        <v>11</v>
      </c>
      <c r="L14" s="149" t="s">
        <v>185</v>
      </c>
      <c r="M14" s="82"/>
      <c r="N14" s="85"/>
      <c r="O14" s="84"/>
      <c r="P14" s="82"/>
      <c r="Q14" s="85"/>
      <c r="R14" s="84"/>
      <c r="S14" s="82"/>
      <c r="T14" s="85"/>
      <c r="U14" s="84"/>
      <c r="V14" s="82"/>
      <c r="W14" s="85"/>
      <c r="X14" s="84"/>
      <c r="Y14" s="82"/>
      <c r="Z14" s="85"/>
      <c r="AA14" s="84"/>
      <c r="AB14" s="83"/>
      <c r="AC14" s="81"/>
      <c r="AD14" s="82">
        <f>(M14+P14+S14+V14+Y14)</f>
        <v>0</v>
      </c>
      <c r="AE14" s="81"/>
      <c r="AF14" s="80" t="s">
        <v>184</v>
      </c>
      <c r="AG14" s="184" t="s">
        <v>73</v>
      </c>
    </row>
    <row r="15" spans="3:20" ht="69.75" customHeight="1">
      <c r="C15" s="16" t="s">
        <v>3</v>
      </c>
      <c r="D15" s="15"/>
      <c r="E15" s="15"/>
      <c r="F15" s="13"/>
      <c r="G15" s="7"/>
      <c r="H15" s="14"/>
      <c r="I15" s="13"/>
      <c r="J15" s="12" t="s">
        <v>2</v>
      </c>
      <c r="K15" s="12"/>
      <c r="L15" s="183"/>
      <c r="M15" s="11"/>
      <c r="N15" s="10"/>
      <c r="O15" s="7"/>
      <c r="P15" s="9"/>
      <c r="Q15" s="8"/>
      <c r="R15" s="7"/>
      <c r="S15" s="11"/>
      <c r="T15" s="4"/>
    </row>
    <row r="16" spans="3:20" ht="57.75" customHeight="1">
      <c r="C16" s="16" t="s">
        <v>1</v>
      </c>
      <c r="D16" s="15"/>
      <c r="E16" s="15"/>
      <c r="F16" s="13"/>
      <c r="G16" s="7"/>
      <c r="H16" s="14"/>
      <c r="I16" s="13"/>
      <c r="J16" s="12" t="s">
        <v>0</v>
      </c>
      <c r="K16" s="12"/>
      <c r="L16" s="183"/>
      <c r="M16" s="11"/>
      <c r="N16" s="10"/>
      <c r="O16" s="7"/>
      <c r="P16" s="9"/>
      <c r="Q16" s="8"/>
      <c r="R16" s="7"/>
      <c r="S16" s="11"/>
      <c r="T16" s="4"/>
    </row>
    <row r="17" spans="10:20" ht="12.75">
      <c r="J17" s="78"/>
      <c r="K17" s="78"/>
      <c r="L17" s="5"/>
      <c r="M17" s="5"/>
      <c r="N17" s="4"/>
      <c r="S17" s="5"/>
      <c r="T17" s="4"/>
    </row>
  </sheetData>
  <sheetProtection/>
  <protectedRanges>
    <protectedRange sqref="K10" name="Диапазон1_3_1_1_3_11_1_1_3_1_1_2_2_1_4"/>
    <protectedRange sqref="J10" name="Диапазон1_3_1_1_3_11_1_1_3_1_1_2_1_3_3_1_1_4_3"/>
  </protectedRanges>
  <mergeCells count="28">
    <mergeCell ref="AF8:AF9"/>
    <mergeCell ref="AG8:AG9"/>
    <mergeCell ref="Y8:AA8"/>
    <mergeCell ref="AB8:AB9"/>
    <mergeCell ref="AC8:AC9"/>
    <mergeCell ref="AD8:AD9"/>
    <mergeCell ref="AE8:AE9"/>
    <mergeCell ref="A6:AG6"/>
    <mergeCell ref="AC7:AG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L8:L9"/>
    <mergeCell ref="M8:O8"/>
    <mergeCell ref="P8:R8"/>
    <mergeCell ref="S8:U8"/>
    <mergeCell ref="V8:X8"/>
    <mergeCell ref="A1:AG1"/>
    <mergeCell ref="A2:AG2"/>
    <mergeCell ref="A3:AG3"/>
    <mergeCell ref="A4:AG4"/>
    <mergeCell ref="A5:AG5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24"/>
  <sheetViews>
    <sheetView view="pageBreakPreview" zoomScale="85" zoomScaleSheetLayoutView="85" zoomScalePageLayoutView="0" workbookViewId="0" topLeftCell="A1">
      <selection activeCell="A1" sqref="A1:AA1"/>
    </sheetView>
  </sheetViews>
  <sheetFormatPr defaultColWidth="9.140625" defaultRowHeight="12.75"/>
  <cols>
    <col min="1" max="1" width="4.57421875" style="127" customWidth="1"/>
    <col min="2" max="2" width="6.7109375" style="127" customWidth="1"/>
    <col min="3" max="3" width="6.421875" style="127" hidden="1" customWidth="1"/>
    <col min="4" max="4" width="20.28125" style="127" customWidth="1"/>
    <col min="5" max="5" width="8.421875" style="127" hidden="1" customWidth="1"/>
    <col min="6" max="6" width="4.7109375" style="127" customWidth="1"/>
    <col min="7" max="7" width="35.421875" style="127" customWidth="1"/>
    <col min="8" max="8" width="8.57421875" style="127" hidden="1" customWidth="1"/>
    <col min="9" max="9" width="16.57421875" style="127" hidden="1" customWidth="1"/>
    <col min="10" max="10" width="12.7109375" style="127" hidden="1" customWidth="1"/>
    <col min="11" max="11" width="19.57421875" style="127" customWidth="1"/>
    <col min="12" max="12" width="8.140625" style="127" hidden="1" customWidth="1"/>
    <col min="13" max="13" width="6.7109375" style="129" customWidth="1"/>
    <col min="14" max="14" width="8.7109375" style="128" customWidth="1"/>
    <col min="15" max="15" width="3.7109375" style="127" customWidth="1"/>
    <col min="16" max="16" width="6.421875" style="129" customWidth="1"/>
    <col min="17" max="17" width="8.7109375" style="128" customWidth="1"/>
    <col min="18" max="18" width="3.7109375" style="127" customWidth="1"/>
    <col min="19" max="19" width="6.140625" style="129" customWidth="1"/>
    <col min="20" max="20" width="8.7109375" style="128" customWidth="1"/>
    <col min="21" max="21" width="3.7109375" style="127" customWidth="1"/>
    <col min="22" max="23" width="4.8515625" style="127" customWidth="1"/>
    <col min="24" max="24" width="6.421875" style="127" customWidth="1"/>
    <col min="25" max="25" width="6.7109375" style="127" hidden="1" customWidth="1"/>
    <col min="26" max="26" width="9.7109375" style="128" customWidth="1"/>
    <col min="27" max="27" width="6.421875" style="127" customWidth="1"/>
    <col min="28" max="16384" width="9.140625" style="127" customWidth="1"/>
  </cols>
  <sheetData>
    <row r="1" spans="1:27" s="181" customFormat="1" ht="33.75" customHeight="1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</row>
    <row r="2" spans="1:27" s="180" customFormat="1" ht="15.75" customHeight="1">
      <c r="A2" s="264" t="s">
        <v>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</row>
    <row r="3" spans="1:27" s="179" customFormat="1" ht="15.75" customHeight="1">
      <c r="A3" s="265" t="s">
        <v>56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</row>
    <row r="4" spans="1:27" s="179" customFormat="1" ht="18.75" customHeight="1">
      <c r="A4" s="266" t="s">
        <v>183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</row>
    <row r="5" spans="1:27" s="179" customFormat="1" ht="33" customHeight="1">
      <c r="A5" s="266" t="s">
        <v>182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</row>
    <row r="6" spans="1:27" s="135" customFormat="1" ht="18.75" customHeight="1">
      <c r="A6" s="272" t="s">
        <v>181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</row>
    <row r="7" spans="1:27" s="178" customFormat="1" ht="17.25" customHeight="1">
      <c r="A7" s="126" t="s">
        <v>52</v>
      </c>
      <c r="B7" s="52"/>
      <c r="C7" s="51"/>
      <c r="D7" s="51"/>
      <c r="E7" s="51"/>
      <c r="F7" s="51"/>
      <c r="G7" s="51"/>
      <c r="H7" s="51"/>
      <c r="I7" s="50"/>
      <c r="J7" s="50"/>
      <c r="W7" s="273" t="s">
        <v>51</v>
      </c>
      <c r="X7" s="273"/>
      <c r="Y7" s="273"/>
      <c r="Z7" s="273"/>
      <c r="AA7" s="273"/>
    </row>
    <row r="8" spans="1:27" s="176" customFormat="1" ht="19.5" customHeight="1">
      <c r="A8" s="267" t="s">
        <v>29</v>
      </c>
      <c r="B8" s="268" t="s">
        <v>50</v>
      </c>
      <c r="C8" s="268"/>
      <c r="D8" s="260" t="s">
        <v>48</v>
      </c>
      <c r="E8" s="260" t="s">
        <v>45</v>
      </c>
      <c r="F8" s="267" t="s">
        <v>47</v>
      </c>
      <c r="G8" s="260" t="s">
        <v>46</v>
      </c>
      <c r="H8" s="260" t="s">
        <v>45</v>
      </c>
      <c r="I8" s="260" t="s">
        <v>44</v>
      </c>
      <c r="J8" s="177"/>
      <c r="K8" s="260" t="s">
        <v>43</v>
      </c>
      <c r="L8" s="292" t="s">
        <v>180</v>
      </c>
      <c r="M8" s="269" t="s">
        <v>41</v>
      </c>
      <c r="N8" s="269"/>
      <c r="O8" s="269"/>
      <c r="P8" s="269" t="s">
        <v>179</v>
      </c>
      <c r="Q8" s="269"/>
      <c r="R8" s="269"/>
      <c r="S8" s="269" t="s">
        <v>39</v>
      </c>
      <c r="T8" s="269"/>
      <c r="U8" s="269"/>
      <c r="V8" s="268" t="s">
        <v>37</v>
      </c>
      <c r="W8" s="268" t="s">
        <v>36</v>
      </c>
      <c r="X8" s="267" t="s">
        <v>35</v>
      </c>
      <c r="Y8" s="268" t="s">
        <v>34</v>
      </c>
      <c r="Z8" s="258" t="s">
        <v>33</v>
      </c>
      <c r="AA8" s="259" t="s">
        <v>32</v>
      </c>
    </row>
    <row r="9" spans="1:27" s="176" customFormat="1" ht="39.75" customHeight="1">
      <c r="A9" s="267"/>
      <c r="B9" s="268"/>
      <c r="C9" s="268"/>
      <c r="D9" s="260"/>
      <c r="E9" s="260"/>
      <c r="F9" s="267"/>
      <c r="G9" s="260"/>
      <c r="H9" s="260"/>
      <c r="I9" s="260"/>
      <c r="J9" s="177"/>
      <c r="K9" s="260"/>
      <c r="L9" s="293"/>
      <c r="M9" s="47" t="s">
        <v>31</v>
      </c>
      <c r="N9" s="46" t="s">
        <v>30</v>
      </c>
      <c r="O9" s="45" t="s">
        <v>29</v>
      </c>
      <c r="P9" s="47" t="s">
        <v>31</v>
      </c>
      <c r="Q9" s="46" t="s">
        <v>30</v>
      </c>
      <c r="R9" s="45" t="s">
        <v>29</v>
      </c>
      <c r="S9" s="47" t="s">
        <v>31</v>
      </c>
      <c r="T9" s="46" t="s">
        <v>30</v>
      </c>
      <c r="U9" s="45" t="s">
        <v>29</v>
      </c>
      <c r="V9" s="268"/>
      <c r="W9" s="268"/>
      <c r="X9" s="267"/>
      <c r="Y9" s="268"/>
      <c r="Z9" s="258"/>
      <c r="AA9" s="259"/>
    </row>
    <row r="10" spans="1:27" s="137" customFormat="1" ht="37.5" customHeight="1">
      <c r="A10" s="148">
        <v>1</v>
      </c>
      <c r="B10" s="94">
        <v>2</v>
      </c>
      <c r="C10" s="32"/>
      <c r="D10" s="166" t="s">
        <v>156</v>
      </c>
      <c r="E10" s="73" t="s">
        <v>155</v>
      </c>
      <c r="F10" s="164">
        <v>3</v>
      </c>
      <c r="G10" s="175" t="s">
        <v>178</v>
      </c>
      <c r="H10" s="174" t="s">
        <v>177</v>
      </c>
      <c r="I10" s="165" t="s">
        <v>152</v>
      </c>
      <c r="J10" s="164" t="s">
        <v>151</v>
      </c>
      <c r="K10" s="157" t="s">
        <v>21</v>
      </c>
      <c r="L10" s="149" t="s">
        <v>150</v>
      </c>
      <c r="M10" s="141">
        <v>162.5</v>
      </c>
      <c r="N10" s="139">
        <f aca="true" t="shared" si="0" ref="N10:N15">M10/2.3</f>
        <v>70.65217391304348</v>
      </c>
      <c r="O10" s="142">
        <f aca="true" t="shared" si="1" ref="O10:O20">RANK(N10,N$10:N$20,0)</f>
        <v>2</v>
      </c>
      <c r="P10" s="141">
        <v>159</v>
      </c>
      <c r="Q10" s="139">
        <f aca="true" t="shared" si="2" ref="Q10:Q15">P10/2.3</f>
        <v>69.1304347826087</v>
      </c>
      <c r="R10" s="142">
        <f aca="true" t="shared" si="3" ref="R10:R20">RANK(Q10,Q$10:Q$20,0)</f>
        <v>1</v>
      </c>
      <c r="S10" s="141">
        <v>156</v>
      </c>
      <c r="T10" s="139">
        <f aca="true" t="shared" si="4" ref="T10:T15">S10/2.3</f>
        <v>67.82608695652175</v>
      </c>
      <c r="U10" s="142">
        <f aca="true" t="shared" si="5" ref="U10:U20">RANK(T10,T$10:T$20,0)</f>
        <v>3</v>
      </c>
      <c r="V10" s="142"/>
      <c r="W10" s="142"/>
      <c r="X10" s="141">
        <f aca="true" t="shared" si="6" ref="X10:X20">M10+P10+S10</f>
        <v>477.5</v>
      </c>
      <c r="Y10" s="140"/>
      <c r="Z10" s="139">
        <f aca="true" t="shared" si="7" ref="Z10:Z20">(N10+Q10+T10)/3</f>
        <v>69.20289855072464</v>
      </c>
      <c r="AA10" s="138" t="s">
        <v>4</v>
      </c>
    </row>
    <row r="11" spans="1:27" s="137" customFormat="1" ht="37.5" customHeight="1">
      <c r="A11" s="148">
        <v>2</v>
      </c>
      <c r="B11" s="94">
        <v>19</v>
      </c>
      <c r="C11" s="32" t="s">
        <v>134</v>
      </c>
      <c r="D11" s="173" t="s">
        <v>176</v>
      </c>
      <c r="E11" s="155" t="s">
        <v>175</v>
      </c>
      <c r="F11" s="115">
        <v>2</v>
      </c>
      <c r="G11" s="172" t="s">
        <v>174</v>
      </c>
      <c r="H11" s="171" t="s">
        <v>173</v>
      </c>
      <c r="I11" s="120" t="s">
        <v>172</v>
      </c>
      <c r="J11" s="113" t="s">
        <v>171</v>
      </c>
      <c r="K11" s="120" t="s">
        <v>80</v>
      </c>
      <c r="L11" s="149" t="s">
        <v>170</v>
      </c>
      <c r="M11" s="141">
        <v>163</v>
      </c>
      <c r="N11" s="139">
        <f t="shared" si="0"/>
        <v>70.86956521739131</v>
      </c>
      <c r="O11" s="142">
        <f t="shared" si="1"/>
        <v>1</v>
      </c>
      <c r="P11" s="141">
        <v>155.5</v>
      </c>
      <c r="Q11" s="139">
        <f t="shared" si="2"/>
        <v>67.60869565217392</v>
      </c>
      <c r="R11" s="142">
        <f t="shared" si="3"/>
        <v>4</v>
      </c>
      <c r="S11" s="141">
        <v>158</v>
      </c>
      <c r="T11" s="139">
        <f t="shared" si="4"/>
        <v>68.69565217391305</v>
      </c>
      <c r="U11" s="142">
        <f t="shared" si="5"/>
        <v>2</v>
      </c>
      <c r="V11" s="142"/>
      <c r="W11" s="142"/>
      <c r="X11" s="141">
        <f t="shared" si="6"/>
        <v>476.5</v>
      </c>
      <c r="Y11" s="140"/>
      <c r="Z11" s="139">
        <f t="shared" si="7"/>
        <v>69.05797101449276</v>
      </c>
      <c r="AA11" s="138" t="s">
        <v>4</v>
      </c>
    </row>
    <row r="12" spans="1:27" s="137" customFormat="1" ht="37.5" customHeight="1">
      <c r="A12" s="148">
        <v>3</v>
      </c>
      <c r="B12" s="94">
        <v>35</v>
      </c>
      <c r="C12" s="32" t="s">
        <v>134</v>
      </c>
      <c r="D12" s="156" t="s">
        <v>147</v>
      </c>
      <c r="E12" s="75" t="s">
        <v>146</v>
      </c>
      <c r="F12" s="163" t="s">
        <v>4</v>
      </c>
      <c r="G12" s="170" t="s">
        <v>169</v>
      </c>
      <c r="H12" s="73" t="s">
        <v>168</v>
      </c>
      <c r="I12" s="169" t="s">
        <v>167</v>
      </c>
      <c r="J12" s="113" t="s">
        <v>109</v>
      </c>
      <c r="K12" s="120" t="s">
        <v>80</v>
      </c>
      <c r="L12" s="149" t="s">
        <v>126</v>
      </c>
      <c r="M12" s="141">
        <v>155.5</v>
      </c>
      <c r="N12" s="139">
        <f t="shared" si="0"/>
        <v>67.60869565217392</v>
      </c>
      <c r="O12" s="142">
        <f t="shared" si="1"/>
        <v>3</v>
      </c>
      <c r="P12" s="141">
        <v>156</v>
      </c>
      <c r="Q12" s="139">
        <f t="shared" si="2"/>
        <v>67.82608695652175</v>
      </c>
      <c r="R12" s="142">
        <f t="shared" si="3"/>
        <v>3</v>
      </c>
      <c r="S12" s="141">
        <v>158.5</v>
      </c>
      <c r="T12" s="139">
        <f t="shared" si="4"/>
        <v>68.91304347826087</v>
      </c>
      <c r="U12" s="142">
        <f t="shared" si="5"/>
        <v>1</v>
      </c>
      <c r="V12" s="142"/>
      <c r="W12" s="142"/>
      <c r="X12" s="141">
        <f t="shared" si="6"/>
        <v>470</v>
      </c>
      <c r="Y12" s="140"/>
      <c r="Z12" s="139">
        <f t="shared" si="7"/>
        <v>68.11594202898551</v>
      </c>
      <c r="AA12" s="138" t="s">
        <v>4</v>
      </c>
    </row>
    <row r="13" spans="1:27" s="137" customFormat="1" ht="37.5" customHeight="1">
      <c r="A13" s="148">
        <v>4</v>
      </c>
      <c r="B13" s="94">
        <v>37</v>
      </c>
      <c r="C13" s="32" t="s">
        <v>134</v>
      </c>
      <c r="D13" s="156" t="s">
        <v>166</v>
      </c>
      <c r="E13" s="155" t="s">
        <v>165</v>
      </c>
      <c r="F13" s="163" t="s">
        <v>4</v>
      </c>
      <c r="G13" s="170" t="s">
        <v>164</v>
      </c>
      <c r="H13" s="73" t="s">
        <v>163</v>
      </c>
      <c r="I13" s="169" t="s">
        <v>82</v>
      </c>
      <c r="J13" s="113" t="s">
        <v>109</v>
      </c>
      <c r="K13" s="150" t="s">
        <v>162</v>
      </c>
      <c r="L13" s="149" t="s">
        <v>126</v>
      </c>
      <c r="M13" s="141">
        <v>153.5</v>
      </c>
      <c r="N13" s="139">
        <f t="shared" si="0"/>
        <v>66.73913043478261</v>
      </c>
      <c r="O13" s="142">
        <f t="shared" si="1"/>
        <v>4</v>
      </c>
      <c r="P13" s="141">
        <v>155.5</v>
      </c>
      <c r="Q13" s="139">
        <f t="shared" si="2"/>
        <v>67.60869565217392</v>
      </c>
      <c r="R13" s="142">
        <f t="shared" si="3"/>
        <v>4</v>
      </c>
      <c r="S13" s="141">
        <v>156</v>
      </c>
      <c r="T13" s="139">
        <f t="shared" si="4"/>
        <v>67.82608695652175</v>
      </c>
      <c r="U13" s="142">
        <f t="shared" si="5"/>
        <v>3</v>
      </c>
      <c r="V13" s="142"/>
      <c r="W13" s="142"/>
      <c r="X13" s="141">
        <f t="shared" si="6"/>
        <v>465</v>
      </c>
      <c r="Y13" s="140"/>
      <c r="Z13" s="139">
        <f t="shared" si="7"/>
        <v>67.3913043478261</v>
      </c>
      <c r="AA13" s="138" t="s">
        <v>4</v>
      </c>
    </row>
    <row r="14" spans="1:27" s="137" customFormat="1" ht="37.5" customHeight="1">
      <c r="A14" s="148">
        <v>5</v>
      </c>
      <c r="B14" s="94">
        <v>50</v>
      </c>
      <c r="C14" s="32"/>
      <c r="D14" s="76" t="s">
        <v>161</v>
      </c>
      <c r="E14" s="75" t="s">
        <v>160</v>
      </c>
      <c r="F14" s="25" t="s">
        <v>78</v>
      </c>
      <c r="G14" s="168" t="s">
        <v>159</v>
      </c>
      <c r="H14" s="167" t="s">
        <v>158</v>
      </c>
      <c r="I14" s="158" t="s">
        <v>157</v>
      </c>
      <c r="J14" s="72" t="s">
        <v>120</v>
      </c>
      <c r="K14" s="157" t="s">
        <v>80</v>
      </c>
      <c r="L14" s="143" t="s">
        <v>119</v>
      </c>
      <c r="M14" s="141">
        <v>153</v>
      </c>
      <c r="N14" s="139">
        <f t="shared" si="0"/>
        <v>66.52173913043478</v>
      </c>
      <c r="O14" s="142">
        <f t="shared" si="1"/>
        <v>5</v>
      </c>
      <c r="P14" s="141">
        <v>156.5</v>
      </c>
      <c r="Q14" s="139">
        <f t="shared" si="2"/>
        <v>68.04347826086958</v>
      </c>
      <c r="R14" s="142">
        <f t="shared" si="3"/>
        <v>2</v>
      </c>
      <c r="S14" s="141">
        <v>153</v>
      </c>
      <c r="T14" s="139">
        <f t="shared" si="4"/>
        <v>66.52173913043478</v>
      </c>
      <c r="U14" s="142">
        <f t="shared" si="5"/>
        <v>5</v>
      </c>
      <c r="V14" s="142"/>
      <c r="W14" s="142"/>
      <c r="X14" s="141">
        <f t="shared" si="6"/>
        <v>462.5</v>
      </c>
      <c r="Y14" s="140"/>
      <c r="Z14" s="139">
        <f t="shared" si="7"/>
        <v>67.02898550724639</v>
      </c>
      <c r="AA14" s="138" t="s">
        <v>73</v>
      </c>
    </row>
    <row r="15" spans="1:27" s="137" customFormat="1" ht="37.5" customHeight="1">
      <c r="A15" s="148">
        <v>6</v>
      </c>
      <c r="B15" s="94">
        <v>1</v>
      </c>
      <c r="C15" s="32" t="s">
        <v>134</v>
      </c>
      <c r="D15" s="166" t="s">
        <v>156</v>
      </c>
      <c r="E15" s="73" t="s">
        <v>155</v>
      </c>
      <c r="F15" s="164">
        <v>3</v>
      </c>
      <c r="G15" s="74" t="s">
        <v>154</v>
      </c>
      <c r="H15" s="73" t="s">
        <v>153</v>
      </c>
      <c r="I15" s="165" t="s">
        <v>152</v>
      </c>
      <c r="J15" s="164" t="s">
        <v>151</v>
      </c>
      <c r="K15" s="150" t="s">
        <v>21</v>
      </c>
      <c r="L15" s="149" t="s">
        <v>150</v>
      </c>
      <c r="M15" s="141">
        <v>146</v>
      </c>
      <c r="N15" s="139">
        <f t="shared" si="0"/>
        <v>63.478260869565226</v>
      </c>
      <c r="O15" s="142">
        <f t="shared" si="1"/>
        <v>9</v>
      </c>
      <c r="P15" s="141">
        <v>154</v>
      </c>
      <c r="Q15" s="139">
        <f t="shared" si="2"/>
        <v>66.95652173913044</v>
      </c>
      <c r="R15" s="142">
        <f t="shared" si="3"/>
        <v>6</v>
      </c>
      <c r="S15" s="141">
        <v>148.5</v>
      </c>
      <c r="T15" s="139">
        <f t="shared" si="4"/>
        <v>64.56521739130436</v>
      </c>
      <c r="U15" s="142">
        <f t="shared" si="5"/>
        <v>7</v>
      </c>
      <c r="V15" s="142"/>
      <c r="W15" s="142"/>
      <c r="X15" s="141">
        <f t="shared" si="6"/>
        <v>448.5</v>
      </c>
      <c r="Y15" s="140"/>
      <c r="Z15" s="139">
        <f t="shared" si="7"/>
        <v>65</v>
      </c>
      <c r="AA15" s="138" t="s">
        <v>4</v>
      </c>
    </row>
    <row r="16" spans="1:27" s="137" customFormat="1" ht="37.5" customHeight="1">
      <c r="A16" s="148">
        <v>7</v>
      </c>
      <c r="B16" s="94">
        <v>44</v>
      </c>
      <c r="C16" s="32"/>
      <c r="D16" s="76" t="s">
        <v>149</v>
      </c>
      <c r="E16" s="75" t="s">
        <v>148</v>
      </c>
      <c r="F16" s="163" t="s">
        <v>78</v>
      </c>
      <c r="G16" s="162" t="s">
        <v>141</v>
      </c>
      <c r="H16" s="160" t="s">
        <v>140</v>
      </c>
      <c r="I16" s="160" t="s">
        <v>82</v>
      </c>
      <c r="J16" s="72" t="s">
        <v>135</v>
      </c>
      <c r="K16" s="157" t="s">
        <v>80</v>
      </c>
      <c r="L16" s="149" t="s">
        <v>142</v>
      </c>
      <c r="M16" s="141">
        <v>151</v>
      </c>
      <c r="N16" s="139">
        <f>M16/2.3-0.5</f>
        <v>65.15217391304348</v>
      </c>
      <c r="O16" s="142">
        <f t="shared" si="1"/>
        <v>7</v>
      </c>
      <c r="P16" s="141">
        <v>145.5</v>
      </c>
      <c r="Q16" s="139">
        <f>P16/2.3-0.5</f>
        <v>62.7608695652174</v>
      </c>
      <c r="R16" s="142">
        <f t="shared" si="3"/>
        <v>9</v>
      </c>
      <c r="S16" s="141">
        <v>153</v>
      </c>
      <c r="T16" s="139">
        <f>S16/2.3-0.5</f>
        <v>66.02173913043478</v>
      </c>
      <c r="U16" s="142">
        <f t="shared" si="5"/>
        <v>6</v>
      </c>
      <c r="V16" s="142">
        <v>1</v>
      </c>
      <c r="W16" s="142"/>
      <c r="X16" s="141">
        <f t="shared" si="6"/>
        <v>449.5</v>
      </c>
      <c r="Y16" s="140"/>
      <c r="Z16" s="139">
        <f t="shared" si="7"/>
        <v>64.64492753623189</v>
      </c>
      <c r="AA16" s="138" t="s">
        <v>4</v>
      </c>
    </row>
    <row r="17" spans="1:27" s="137" customFormat="1" ht="37.5" customHeight="1">
      <c r="A17" s="148">
        <v>8</v>
      </c>
      <c r="B17" s="94">
        <v>36</v>
      </c>
      <c r="C17" s="32"/>
      <c r="D17" s="156" t="s">
        <v>147</v>
      </c>
      <c r="E17" s="75" t="s">
        <v>146</v>
      </c>
      <c r="F17" s="163" t="s">
        <v>4</v>
      </c>
      <c r="G17" s="162" t="s">
        <v>145</v>
      </c>
      <c r="H17" s="114" t="s">
        <v>144</v>
      </c>
      <c r="I17" s="160" t="s">
        <v>143</v>
      </c>
      <c r="J17" s="72" t="s">
        <v>109</v>
      </c>
      <c r="K17" s="157" t="s">
        <v>80</v>
      </c>
      <c r="L17" s="149" t="s">
        <v>142</v>
      </c>
      <c r="M17" s="141">
        <v>150.5</v>
      </c>
      <c r="N17" s="139">
        <f>M17/2.3</f>
        <v>65.43478260869566</v>
      </c>
      <c r="O17" s="142">
        <f t="shared" si="1"/>
        <v>6</v>
      </c>
      <c r="P17" s="141">
        <v>146.5</v>
      </c>
      <c r="Q17" s="139">
        <f>P17/2.3</f>
        <v>63.69565217391305</v>
      </c>
      <c r="R17" s="142">
        <f t="shared" si="3"/>
        <v>7</v>
      </c>
      <c r="S17" s="141">
        <v>147.5</v>
      </c>
      <c r="T17" s="139">
        <f>S17/2.3</f>
        <v>64.1304347826087</v>
      </c>
      <c r="U17" s="142">
        <f t="shared" si="5"/>
        <v>8</v>
      </c>
      <c r="V17" s="142"/>
      <c r="W17" s="142"/>
      <c r="X17" s="141">
        <f t="shared" si="6"/>
        <v>444.5</v>
      </c>
      <c r="Y17" s="140"/>
      <c r="Z17" s="139">
        <f t="shared" si="7"/>
        <v>64.42028985507245</v>
      </c>
      <c r="AA17" s="138" t="s">
        <v>4</v>
      </c>
    </row>
    <row r="18" spans="1:27" s="137" customFormat="1" ht="37.5" customHeight="1">
      <c r="A18" s="148">
        <v>9</v>
      </c>
      <c r="B18" s="94">
        <v>44</v>
      </c>
      <c r="C18" s="32"/>
      <c r="D18" s="76" t="s">
        <v>139</v>
      </c>
      <c r="E18" s="75" t="s">
        <v>138</v>
      </c>
      <c r="F18" s="115" t="s">
        <v>4</v>
      </c>
      <c r="G18" s="161" t="s">
        <v>141</v>
      </c>
      <c r="H18" s="160" t="s">
        <v>140</v>
      </c>
      <c r="I18" s="160" t="s">
        <v>82</v>
      </c>
      <c r="J18" s="72" t="s">
        <v>135</v>
      </c>
      <c r="K18" s="157" t="s">
        <v>80</v>
      </c>
      <c r="L18" s="149" t="s">
        <v>126</v>
      </c>
      <c r="M18" s="141">
        <v>148.5</v>
      </c>
      <c r="N18" s="139">
        <f>M18/2.3</f>
        <v>64.56521739130436</v>
      </c>
      <c r="O18" s="142">
        <f t="shared" si="1"/>
        <v>8</v>
      </c>
      <c r="P18" s="141">
        <v>144.5</v>
      </c>
      <c r="Q18" s="139">
        <f>P18/2.3</f>
        <v>62.82608695652174</v>
      </c>
      <c r="R18" s="142">
        <f t="shared" si="3"/>
        <v>8</v>
      </c>
      <c r="S18" s="141">
        <v>145.5</v>
      </c>
      <c r="T18" s="139">
        <f>S18/2.3</f>
        <v>63.2608695652174</v>
      </c>
      <c r="U18" s="142">
        <f t="shared" si="5"/>
        <v>10</v>
      </c>
      <c r="V18" s="142"/>
      <c r="W18" s="142"/>
      <c r="X18" s="141">
        <f t="shared" si="6"/>
        <v>438.5</v>
      </c>
      <c r="Y18" s="140"/>
      <c r="Z18" s="139">
        <f t="shared" si="7"/>
        <v>63.550724637681164</v>
      </c>
      <c r="AA18" s="138" t="s">
        <v>4</v>
      </c>
    </row>
    <row r="19" spans="1:27" s="137" customFormat="1" ht="37.5" customHeight="1">
      <c r="A19" s="148">
        <v>10</v>
      </c>
      <c r="B19" s="94">
        <v>41</v>
      </c>
      <c r="C19" s="32" t="s">
        <v>134</v>
      </c>
      <c r="D19" s="76" t="s">
        <v>139</v>
      </c>
      <c r="E19" s="75" t="s">
        <v>138</v>
      </c>
      <c r="F19" s="115" t="s">
        <v>4</v>
      </c>
      <c r="G19" s="154" t="s">
        <v>137</v>
      </c>
      <c r="H19" s="159" t="s">
        <v>136</v>
      </c>
      <c r="I19" s="158" t="s">
        <v>82</v>
      </c>
      <c r="J19" s="72" t="s">
        <v>135</v>
      </c>
      <c r="K19" s="157" t="s">
        <v>80</v>
      </c>
      <c r="L19" s="149" t="s">
        <v>126</v>
      </c>
      <c r="M19" s="141">
        <v>145</v>
      </c>
      <c r="N19" s="139">
        <f>M19/2.3</f>
        <v>63.04347826086957</v>
      </c>
      <c r="O19" s="142">
        <f t="shared" si="1"/>
        <v>10</v>
      </c>
      <c r="P19" s="141">
        <v>141.5</v>
      </c>
      <c r="Q19" s="139">
        <f>P19/2.3</f>
        <v>61.52173913043479</v>
      </c>
      <c r="R19" s="142">
        <f t="shared" si="3"/>
        <v>10</v>
      </c>
      <c r="S19" s="141">
        <v>146.5</v>
      </c>
      <c r="T19" s="139">
        <f>S19/2.3</f>
        <v>63.69565217391305</v>
      </c>
      <c r="U19" s="142">
        <f t="shared" si="5"/>
        <v>9</v>
      </c>
      <c r="V19" s="142"/>
      <c r="W19" s="142"/>
      <c r="X19" s="141">
        <f t="shared" si="6"/>
        <v>433</v>
      </c>
      <c r="Y19" s="140"/>
      <c r="Z19" s="139">
        <f t="shared" si="7"/>
        <v>62.753623188405804</v>
      </c>
      <c r="AA19" s="138" t="s">
        <v>131</v>
      </c>
    </row>
    <row r="20" spans="1:27" s="137" customFormat="1" ht="37.5" customHeight="1">
      <c r="A20" s="148">
        <v>11</v>
      </c>
      <c r="B20" s="94">
        <v>13</v>
      </c>
      <c r="C20" s="32" t="s">
        <v>134</v>
      </c>
      <c r="D20" s="156" t="s">
        <v>133</v>
      </c>
      <c r="E20" s="155" t="s">
        <v>132</v>
      </c>
      <c r="F20" s="115" t="s">
        <v>131</v>
      </c>
      <c r="G20" s="154" t="s">
        <v>130</v>
      </c>
      <c r="H20" s="153" t="s">
        <v>129</v>
      </c>
      <c r="I20" s="152" t="s">
        <v>128</v>
      </c>
      <c r="J20" s="151" t="s">
        <v>127</v>
      </c>
      <c r="K20" s="150" t="s">
        <v>21</v>
      </c>
      <c r="L20" s="149" t="s">
        <v>126</v>
      </c>
      <c r="M20" s="141">
        <v>148</v>
      </c>
      <c r="N20" s="139">
        <f>M20/2.3-1.5</f>
        <v>62.84782608695653</v>
      </c>
      <c r="O20" s="142">
        <f t="shared" si="1"/>
        <v>11</v>
      </c>
      <c r="P20" s="141">
        <v>141</v>
      </c>
      <c r="Q20" s="139">
        <f>P20/2.3-1.5</f>
        <v>59.80434782608696</v>
      </c>
      <c r="R20" s="142">
        <f t="shared" si="3"/>
        <v>11</v>
      </c>
      <c r="S20" s="141">
        <v>138</v>
      </c>
      <c r="T20" s="139">
        <f>S20/2.3-1.5</f>
        <v>58.50000000000001</v>
      </c>
      <c r="U20" s="142">
        <f t="shared" si="5"/>
        <v>11</v>
      </c>
      <c r="V20" s="142">
        <v>2</v>
      </c>
      <c r="W20" s="142"/>
      <c r="X20" s="141">
        <f t="shared" si="6"/>
        <v>427</v>
      </c>
      <c r="Y20" s="140"/>
      <c r="Z20" s="139">
        <f t="shared" si="7"/>
        <v>60.3840579710145</v>
      </c>
      <c r="AA20" s="138" t="s">
        <v>125</v>
      </c>
    </row>
    <row r="21" spans="1:27" s="137" customFormat="1" ht="37.5" customHeight="1">
      <c r="A21" s="148"/>
      <c r="B21" s="94">
        <v>51</v>
      </c>
      <c r="C21" s="32"/>
      <c r="D21" s="147" t="s">
        <v>124</v>
      </c>
      <c r="E21" s="124" t="s">
        <v>123</v>
      </c>
      <c r="F21" s="123" t="s">
        <v>78</v>
      </c>
      <c r="G21" s="146" t="s">
        <v>122</v>
      </c>
      <c r="H21" s="145" t="s">
        <v>121</v>
      </c>
      <c r="I21" s="144" t="s">
        <v>82</v>
      </c>
      <c r="J21" s="144" t="s">
        <v>120</v>
      </c>
      <c r="K21" s="120" t="s">
        <v>80</v>
      </c>
      <c r="L21" s="143" t="s">
        <v>119</v>
      </c>
      <c r="M21" s="141"/>
      <c r="N21" s="139"/>
      <c r="O21" s="142"/>
      <c r="P21" s="141"/>
      <c r="Q21" s="139"/>
      <c r="R21" s="142"/>
      <c r="S21" s="141"/>
      <c r="T21" s="139"/>
      <c r="U21" s="142"/>
      <c r="V21" s="142"/>
      <c r="W21" s="142"/>
      <c r="X21" s="141"/>
      <c r="Y21" s="140"/>
      <c r="Z21" s="139" t="s">
        <v>118</v>
      </c>
      <c r="AA21" s="138"/>
    </row>
    <row r="22" spans="1:26" ht="45.75" customHeight="1">
      <c r="A22" s="131"/>
      <c r="B22" s="131"/>
      <c r="C22" s="131"/>
      <c r="D22" s="16" t="s">
        <v>3</v>
      </c>
      <c r="E22" s="15"/>
      <c r="F22" s="15"/>
      <c r="G22" s="13"/>
      <c r="H22" s="7"/>
      <c r="I22" s="14"/>
      <c r="J22" s="13"/>
      <c r="K22" s="12" t="s">
        <v>2</v>
      </c>
      <c r="L22" s="136"/>
      <c r="M22" s="11"/>
      <c r="N22" s="10"/>
      <c r="O22" s="7"/>
      <c r="P22" s="9"/>
      <c r="Q22" s="2"/>
      <c r="R22" s="1"/>
      <c r="S22" s="132"/>
      <c r="T22" s="130"/>
      <c r="U22" s="131"/>
      <c r="V22" s="131"/>
      <c r="W22" s="131"/>
      <c r="X22" s="131"/>
      <c r="Y22" s="131"/>
      <c r="Z22" s="130"/>
    </row>
    <row r="23" spans="1:27" s="135" customFormat="1" ht="32.25" customHeight="1">
      <c r="A23" s="1"/>
      <c r="B23" s="1"/>
      <c r="C23" s="1"/>
      <c r="D23" s="16" t="s">
        <v>1</v>
      </c>
      <c r="E23" s="15"/>
      <c r="F23" s="15"/>
      <c r="G23" s="13"/>
      <c r="H23" s="7"/>
      <c r="I23" s="14"/>
      <c r="J23" s="13"/>
      <c r="K23" s="12" t="s">
        <v>0</v>
      </c>
      <c r="L23" s="136"/>
      <c r="M23" s="11"/>
      <c r="N23" s="10"/>
      <c r="O23" s="7"/>
      <c r="P23" s="9"/>
      <c r="Q23" s="2"/>
      <c r="R23" s="1"/>
      <c r="S23" s="3"/>
      <c r="T23" s="2"/>
      <c r="U23" s="1"/>
      <c r="V23" s="1"/>
      <c r="W23" s="1"/>
      <c r="X23" s="1"/>
      <c r="Y23" s="1"/>
      <c r="Z23" s="2"/>
      <c r="AA23" s="1"/>
    </row>
    <row r="24" spans="1:26" ht="45.75" customHeight="1">
      <c r="A24" s="131"/>
      <c r="B24" s="131"/>
      <c r="C24" s="131"/>
      <c r="D24" s="131" t="s">
        <v>1</v>
      </c>
      <c r="E24" s="131"/>
      <c r="F24" s="131"/>
      <c r="G24" s="131"/>
      <c r="H24" s="131"/>
      <c r="J24" s="131"/>
      <c r="K24" s="6"/>
      <c r="L24" s="6"/>
      <c r="M24" s="134"/>
      <c r="N24" s="133"/>
      <c r="P24" s="132"/>
      <c r="Q24" s="130"/>
      <c r="R24" s="131"/>
      <c r="S24" s="132"/>
      <c r="T24" s="130"/>
      <c r="U24" s="131"/>
      <c r="V24" s="131"/>
      <c r="W24" s="131"/>
      <c r="X24" s="131"/>
      <c r="Y24" s="131"/>
      <c r="Z24" s="130"/>
    </row>
  </sheetData>
  <sheetProtection/>
  <protectedRanges>
    <protectedRange sqref="K13 K15 K20" name="Диапазон1_3_1_1_3_11_1_1_3_1_1_2_1_3_2_1_2"/>
    <protectedRange sqref="K21 K10" name="Диапазон1_3_1_1_3_11_1_1_3_1_1_2_2_1_1"/>
    <protectedRange sqref="K12" name="Диапазон1_3_1_1_3_11_1_1_3_1_1_2_1_3_3_1_1_4_1"/>
    <protectedRange sqref="K18:K19" name="Диапазон1_3_1_1_3_11_1_1_3_1_1_2_2_1_1_1"/>
  </protectedRanges>
  <mergeCells count="27">
    <mergeCell ref="A6:AA6"/>
    <mergeCell ref="A1:AA1"/>
    <mergeCell ref="A2:AA2"/>
    <mergeCell ref="A3:AA3"/>
    <mergeCell ref="A4:AA4"/>
    <mergeCell ref="A5:AA5"/>
    <mergeCell ref="S8:U8"/>
    <mergeCell ref="V8:V9"/>
    <mergeCell ref="W7:A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O8"/>
    <mergeCell ref="P8:R8"/>
    <mergeCell ref="W8:W9"/>
    <mergeCell ref="X8:X9"/>
    <mergeCell ref="Y8:Y9"/>
    <mergeCell ref="Z8:Z9"/>
    <mergeCell ref="AA8:AA9"/>
  </mergeCells>
  <printOptions horizontalCentered="1"/>
  <pageMargins left="0" right="0" top="0.03937007874015748" bottom="0.15748031496062992" header="0.03937007874015748" footer="0.15748031496062992"/>
  <pageSetup fitToHeight="2"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1"/>
  <sheetViews>
    <sheetView view="pageBreakPreview" zoomScale="80" zoomScaleSheetLayoutView="80" zoomScalePageLayoutView="0" workbookViewId="0" topLeftCell="A1">
      <selection activeCell="A1" sqref="A1:AE1"/>
    </sheetView>
  </sheetViews>
  <sheetFormatPr defaultColWidth="9.140625" defaultRowHeight="12.75"/>
  <cols>
    <col min="1" max="1" width="7.57421875" style="1" customWidth="1"/>
    <col min="2" max="2" width="4.57421875" style="1" customWidth="1"/>
    <col min="3" max="3" width="17.7109375" style="17" customWidth="1"/>
    <col min="4" max="4" width="6.28125" style="1" hidden="1" customWidth="1"/>
    <col min="5" max="5" width="4.7109375" style="1" customWidth="1"/>
    <col min="6" max="6" width="33.8515625" style="17" customWidth="1"/>
    <col min="7" max="7" width="8.7109375" style="1" hidden="1" customWidth="1"/>
    <col min="8" max="8" width="11.140625" style="1" hidden="1" customWidth="1"/>
    <col min="9" max="9" width="12.7109375" style="1" hidden="1" customWidth="1"/>
    <col min="10" max="10" width="17.140625" style="17" customWidth="1"/>
    <col min="11" max="11" width="7.421875" style="3" customWidth="1"/>
    <col min="12" max="12" width="10.00390625" style="2" customWidth="1"/>
    <col min="13" max="13" width="3.8515625" style="1" customWidth="1"/>
    <col min="14" max="14" width="8.28125" style="3" customWidth="1"/>
    <col min="15" max="15" width="11.00390625" style="2" customWidth="1"/>
    <col min="16" max="16" width="3.7109375" style="1" customWidth="1"/>
    <col min="17" max="17" width="7.7109375" style="3" customWidth="1"/>
    <col min="18" max="18" width="10.140625" style="2" customWidth="1"/>
    <col min="19" max="19" width="3.8515625" style="1" customWidth="1"/>
    <col min="20" max="20" width="7.28125" style="3" customWidth="1"/>
    <col min="21" max="21" width="8.7109375" style="2" customWidth="1"/>
    <col min="22" max="22" width="3.7109375" style="1" customWidth="1"/>
    <col min="23" max="23" width="7.140625" style="3" customWidth="1"/>
    <col min="24" max="24" width="8.7109375" style="2" customWidth="1"/>
    <col min="25" max="25" width="3.7109375" style="1" customWidth="1"/>
    <col min="26" max="27" width="4.8515625" style="1" customWidth="1"/>
    <col min="28" max="28" width="8.57421875" style="1" customWidth="1"/>
    <col min="29" max="29" width="2.8515625" style="1" hidden="1" customWidth="1"/>
    <col min="30" max="30" width="9.7109375" style="2" customWidth="1"/>
    <col min="31" max="31" width="7.140625" style="1" customWidth="1"/>
    <col min="32" max="16384" width="9.140625" style="1" customWidth="1"/>
  </cols>
  <sheetData>
    <row r="1" spans="1:31" s="56" customFormat="1" ht="40.5" customHeight="1">
      <c r="A1" s="274" t="s">
        <v>117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</row>
    <row r="2" spans="1:31" s="55" customFormat="1" ht="15.75" customHeight="1">
      <c r="A2" s="275" t="s">
        <v>57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31" s="54" customFormat="1" ht="26.25" customHeight="1">
      <c r="A3" s="276" t="s">
        <v>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</row>
    <row r="4" spans="1:31" s="54" customFormat="1" ht="29.25" customHeight="1">
      <c r="A4" s="277" t="s">
        <v>116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</row>
    <row r="5" spans="1:31" s="54" customFormat="1" ht="24" customHeight="1">
      <c r="A5" s="279" t="s">
        <v>115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</row>
    <row r="6" spans="1:31" ht="18.75" customHeight="1">
      <c r="A6" s="281" t="s">
        <v>114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</row>
    <row r="7" spans="1:31" s="49" customFormat="1" ht="15" customHeight="1">
      <c r="A7" s="126" t="s">
        <v>52</v>
      </c>
      <c r="B7" s="52"/>
      <c r="C7" s="51"/>
      <c r="D7" s="51"/>
      <c r="E7" s="51"/>
      <c r="F7" s="51"/>
      <c r="G7" s="51"/>
      <c r="H7" s="50"/>
      <c r="I7" s="50"/>
      <c r="AA7" s="273" t="s">
        <v>51</v>
      </c>
      <c r="AB7" s="273"/>
      <c r="AC7" s="273"/>
      <c r="AD7" s="273"/>
      <c r="AE7" s="273"/>
    </row>
    <row r="8" spans="1:31" s="44" customFormat="1" ht="19.5" customHeight="1">
      <c r="A8" s="282" t="s">
        <v>29</v>
      </c>
      <c r="B8" s="283" t="s">
        <v>50</v>
      </c>
      <c r="C8" s="284" t="s">
        <v>48</v>
      </c>
      <c r="D8" s="284" t="s">
        <v>45</v>
      </c>
      <c r="E8" s="282" t="s">
        <v>47</v>
      </c>
      <c r="F8" s="284" t="s">
        <v>46</v>
      </c>
      <c r="G8" s="284" t="s">
        <v>45</v>
      </c>
      <c r="H8" s="284" t="s">
        <v>44</v>
      </c>
      <c r="I8" s="48"/>
      <c r="J8" s="284" t="s">
        <v>43</v>
      </c>
      <c r="K8" s="261" t="s">
        <v>42</v>
      </c>
      <c r="L8" s="261"/>
      <c r="M8" s="261"/>
      <c r="N8" s="261" t="s">
        <v>41</v>
      </c>
      <c r="O8" s="261"/>
      <c r="P8" s="261"/>
      <c r="Q8" s="269" t="s">
        <v>40</v>
      </c>
      <c r="R8" s="269"/>
      <c r="S8" s="269"/>
      <c r="T8" s="261" t="s">
        <v>39</v>
      </c>
      <c r="U8" s="261"/>
      <c r="V8" s="261"/>
      <c r="W8" s="261" t="s">
        <v>38</v>
      </c>
      <c r="X8" s="261"/>
      <c r="Y8" s="261"/>
      <c r="Z8" s="287" t="s">
        <v>37</v>
      </c>
      <c r="AA8" s="289" t="s">
        <v>36</v>
      </c>
      <c r="AB8" s="282" t="s">
        <v>35</v>
      </c>
      <c r="AC8" s="283" t="s">
        <v>34</v>
      </c>
      <c r="AD8" s="291" t="s">
        <v>33</v>
      </c>
      <c r="AE8" s="291" t="s">
        <v>32</v>
      </c>
    </row>
    <row r="9" spans="1:31" s="44" customFormat="1" ht="39.75" customHeight="1">
      <c r="A9" s="282"/>
      <c r="B9" s="283"/>
      <c r="C9" s="284"/>
      <c r="D9" s="284"/>
      <c r="E9" s="282"/>
      <c r="F9" s="284"/>
      <c r="G9" s="284"/>
      <c r="H9" s="284"/>
      <c r="I9" s="48"/>
      <c r="J9" s="284"/>
      <c r="K9" s="47" t="s">
        <v>31</v>
      </c>
      <c r="L9" s="46" t="s">
        <v>30</v>
      </c>
      <c r="M9" s="45" t="s">
        <v>29</v>
      </c>
      <c r="N9" s="47" t="s">
        <v>31</v>
      </c>
      <c r="O9" s="46" t="s">
        <v>30</v>
      </c>
      <c r="P9" s="45" t="s">
        <v>29</v>
      </c>
      <c r="Q9" s="47" t="s">
        <v>31</v>
      </c>
      <c r="R9" s="46" t="s">
        <v>30</v>
      </c>
      <c r="S9" s="45" t="s">
        <v>29</v>
      </c>
      <c r="T9" s="47" t="s">
        <v>31</v>
      </c>
      <c r="U9" s="46" t="s">
        <v>30</v>
      </c>
      <c r="V9" s="45" t="s">
        <v>29</v>
      </c>
      <c r="W9" s="47" t="s">
        <v>31</v>
      </c>
      <c r="X9" s="46" t="s">
        <v>30</v>
      </c>
      <c r="Y9" s="45" t="s">
        <v>29</v>
      </c>
      <c r="Z9" s="288"/>
      <c r="AA9" s="290"/>
      <c r="AB9" s="282"/>
      <c r="AC9" s="283"/>
      <c r="AD9" s="291"/>
      <c r="AE9" s="291"/>
    </row>
    <row r="10" spans="1:31" s="112" customFormat="1" ht="60" customHeight="1">
      <c r="A10" s="95">
        <f aca="true" t="shared" si="0" ref="A10:A16">RANK(AD10,AD$10:AD$16,0)</f>
        <v>1</v>
      </c>
      <c r="B10" s="94">
        <v>45</v>
      </c>
      <c r="C10" s="125" t="s">
        <v>113</v>
      </c>
      <c r="D10" s="124" t="s">
        <v>112</v>
      </c>
      <c r="E10" s="123" t="s">
        <v>78</v>
      </c>
      <c r="F10" s="122" t="s">
        <v>111</v>
      </c>
      <c r="G10" s="121" t="s">
        <v>110</v>
      </c>
      <c r="H10" s="120" t="s">
        <v>82</v>
      </c>
      <c r="I10" s="119" t="s">
        <v>109</v>
      </c>
      <c r="J10" s="118" t="s">
        <v>80</v>
      </c>
      <c r="K10" s="82">
        <v>152</v>
      </c>
      <c r="L10" s="85">
        <f aca="true" t="shared" si="1" ref="L10:L16">K10/2.2</f>
        <v>69.09090909090908</v>
      </c>
      <c r="M10" s="84">
        <f aca="true" t="shared" si="2" ref="M10:M16">RANK(L10,L$10:L$16,0)</f>
        <v>1</v>
      </c>
      <c r="N10" s="82">
        <v>157</v>
      </c>
      <c r="O10" s="85">
        <f aca="true" t="shared" si="3" ref="O10:O16">N10/2.2</f>
        <v>71.36363636363636</v>
      </c>
      <c r="P10" s="84">
        <f aca="true" t="shared" si="4" ref="P10:P16">RANK(O10,O$10:O$16,0)</f>
        <v>1</v>
      </c>
      <c r="Q10" s="82">
        <v>159</v>
      </c>
      <c r="R10" s="85">
        <f aca="true" t="shared" si="5" ref="R10:R16">Q10/2.2</f>
        <v>72.27272727272727</v>
      </c>
      <c r="S10" s="84">
        <f aca="true" t="shared" si="6" ref="S10:S16">RANK(R10,R$10:R$16,0)</f>
        <v>1</v>
      </c>
      <c r="T10" s="82">
        <v>156.5</v>
      </c>
      <c r="U10" s="85">
        <f aca="true" t="shared" si="7" ref="U10:U16">T10/2.2</f>
        <v>71.13636363636363</v>
      </c>
      <c r="V10" s="84">
        <f aca="true" t="shared" si="8" ref="V10:V16">RANK(U10,U$10:U$21,0)</f>
        <v>1</v>
      </c>
      <c r="W10" s="82">
        <v>153.5</v>
      </c>
      <c r="X10" s="85">
        <f aca="true" t="shared" si="9" ref="X10:X16">W10/2.2</f>
        <v>69.77272727272727</v>
      </c>
      <c r="Y10" s="84">
        <f aca="true" t="shared" si="10" ref="Y10:Y16">RANK(X10,X$10:X$21,0)</f>
        <v>1</v>
      </c>
      <c r="Z10" s="83"/>
      <c r="AA10" s="81"/>
      <c r="AB10" s="82">
        <f aca="true" t="shared" si="11" ref="AB10:AB16">(K10+N10+Q10+T10+W10)</f>
        <v>778</v>
      </c>
      <c r="AC10" s="81"/>
      <c r="AD10" s="80">
        <f aca="true" t="shared" si="12" ref="AD10:AD16">(L10+O10+R10+U10+X10)/5</f>
        <v>70.72727272727272</v>
      </c>
      <c r="AE10" s="107">
        <v>2</v>
      </c>
    </row>
    <row r="11" spans="1:31" s="17" customFormat="1" ht="60" customHeight="1">
      <c r="A11" s="34">
        <f t="shared" si="0"/>
        <v>2</v>
      </c>
      <c r="B11" s="94">
        <v>48</v>
      </c>
      <c r="C11" s="117" t="s">
        <v>108</v>
      </c>
      <c r="D11" s="116" t="s">
        <v>107</v>
      </c>
      <c r="E11" s="115" t="s">
        <v>4</v>
      </c>
      <c r="F11" s="104" t="s">
        <v>106</v>
      </c>
      <c r="G11" s="114" t="s">
        <v>105</v>
      </c>
      <c r="H11" s="113" t="s">
        <v>82</v>
      </c>
      <c r="I11" s="113" t="s">
        <v>104</v>
      </c>
      <c r="J11" s="96" t="s">
        <v>80</v>
      </c>
      <c r="K11" s="60">
        <v>151.5</v>
      </c>
      <c r="L11" s="63">
        <f t="shared" si="1"/>
        <v>68.86363636363636</v>
      </c>
      <c r="M11" s="62">
        <f t="shared" si="2"/>
        <v>2</v>
      </c>
      <c r="N11" s="60">
        <v>150.5</v>
      </c>
      <c r="O11" s="63">
        <f t="shared" si="3"/>
        <v>68.4090909090909</v>
      </c>
      <c r="P11" s="62">
        <f t="shared" si="4"/>
        <v>2</v>
      </c>
      <c r="Q11" s="60">
        <v>152.5</v>
      </c>
      <c r="R11" s="63">
        <f t="shared" si="5"/>
        <v>69.31818181818181</v>
      </c>
      <c r="S11" s="62">
        <f t="shared" si="6"/>
        <v>3</v>
      </c>
      <c r="T11" s="60">
        <v>153.5</v>
      </c>
      <c r="U11" s="63">
        <f t="shared" si="7"/>
        <v>69.77272727272727</v>
      </c>
      <c r="V11" s="62">
        <f t="shared" si="8"/>
        <v>3</v>
      </c>
      <c r="W11" s="60">
        <v>152.5</v>
      </c>
      <c r="X11" s="63">
        <f t="shared" si="9"/>
        <v>69.31818181818181</v>
      </c>
      <c r="Y11" s="62">
        <f t="shared" si="10"/>
        <v>2</v>
      </c>
      <c r="Z11" s="61"/>
      <c r="AA11" s="59"/>
      <c r="AB11" s="60">
        <f t="shared" si="11"/>
        <v>760.5</v>
      </c>
      <c r="AC11" s="59"/>
      <c r="AD11" s="58">
        <f t="shared" si="12"/>
        <v>69.13636363636363</v>
      </c>
      <c r="AE11" s="107">
        <v>2</v>
      </c>
    </row>
    <row r="12" spans="1:31" s="112" customFormat="1" ht="60" customHeight="1">
      <c r="A12" s="34">
        <f t="shared" si="0"/>
        <v>3</v>
      </c>
      <c r="B12" s="94">
        <v>7</v>
      </c>
      <c r="C12" s="31" t="s">
        <v>103</v>
      </c>
      <c r="D12" s="111" t="s">
        <v>102</v>
      </c>
      <c r="E12" s="110">
        <v>2</v>
      </c>
      <c r="F12" s="35" t="s">
        <v>101</v>
      </c>
      <c r="G12" s="105" t="s">
        <v>100</v>
      </c>
      <c r="H12" s="109" t="s">
        <v>94</v>
      </c>
      <c r="I12" s="108" t="s">
        <v>12</v>
      </c>
      <c r="J12" s="29" t="s">
        <v>99</v>
      </c>
      <c r="K12" s="60">
        <v>143.5</v>
      </c>
      <c r="L12" s="63">
        <f t="shared" si="1"/>
        <v>65.22727272727272</v>
      </c>
      <c r="M12" s="62">
        <f t="shared" si="2"/>
        <v>3</v>
      </c>
      <c r="N12" s="60">
        <v>148</v>
      </c>
      <c r="O12" s="63">
        <f t="shared" si="3"/>
        <v>67.27272727272727</v>
      </c>
      <c r="P12" s="62">
        <f t="shared" si="4"/>
        <v>3</v>
      </c>
      <c r="Q12" s="60">
        <v>156</v>
      </c>
      <c r="R12" s="63">
        <f t="shared" si="5"/>
        <v>70.9090909090909</v>
      </c>
      <c r="S12" s="62">
        <f t="shared" si="6"/>
        <v>2</v>
      </c>
      <c r="T12" s="60">
        <v>155.5</v>
      </c>
      <c r="U12" s="63">
        <f t="shared" si="7"/>
        <v>70.68181818181817</v>
      </c>
      <c r="V12" s="62">
        <f t="shared" si="8"/>
        <v>2</v>
      </c>
      <c r="W12" s="60">
        <v>149</v>
      </c>
      <c r="X12" s="63">
        <f t="shared" si="9"/>
        <v>67.72727272727272</v>
      </c>
      <c r="Y12" s="62">
        <f t="shared" si="10"/>
        <v>3</v>
      </c>
      <c r="Z12" s="61"/>
      <c r="AA12" s="59"/>
      <c r="AB12" s="60">
        <f t="shared" si="11"/>
        <v>752</v>
      </c>
      <c r="AC12" s="59"/>
      <c r="AD12" s="58">
        <f t="shared" si="12"/>
        <v>68.36363636363635</v>
      </c>
      <c r="AE12" s="107">
        <v>2</v>
      </c>
    </row>
    <row r="13" spans="1:31" s="17" customFormat="1" ht="60" customHeight="1">
      <c r="A13" s="95">
        <f t="shared" si="0"/>
        <v>4</v>
      </c>
      <c r="B13" s="94">
        <v>8</v>
      </c>
      <c r="C13" s="31" t="s">
        <v>98</v>
      </c>
      <c r="D13" s="111" t="s">
        <v>97</v>
      </c>
      <c r="E13" s="110">
        <v>2</v>
      </c>
      <c r="F13" s="35" t="s">
        <v>96</v>
      </c>
      <c r="G13" s="105" t="s">
        <v>95</v>
      </c>
      <c r="H13" s="109" t="s">
        <v>94</v>
      </c>
      <c r="I13" s="108" t="s">
        <v>12</v>
      </c>
      <c r="J13" s="29" t="s">
        <v>93</v>
      </c>
      <c r="K13" s="82">
        <v>140</v>
      </c>
      <c r="L13" s="85">
        <f t="shared" si="1"/>
        <v>63.63636363636363</v>
      </c>
      <c r="M13" s="84">
        <f t="shared" si="2"/>
        <v>4</v>
      </c>
      <c r="N13" s="82">
        <v>143.5</v>
      </c>
      <c r="O13" s="85">
        <f t="shared" si="3"/>
        <v>65.22727272727272</v>
      </c>
      <c r="P13" s="84">
        <f t="shared" si="4"/>
        <v>4</v>
      </c>
      <c r="Q13" s="82">
        <v>147</v>
      </c>
      <c r="R13" s="85">
        <f t="shared" si="5"/>
        <v>66.81818181818181</v>
      </c>
      <c r="S13" s="84">
        <f t="shared" si="6"/>
        <v>4</v>
      </c>
      <c r="T13" s="82">
        <v>142</v>
      </c>
      <c r="U13" s="85">
        <f t="shared" si="7"/>
        <v>64.54545454545455</v>
      </c>
      <c r="V13" s="84">
        <f t="shared" si="8"/>
        <v>4</v>
      </c>
      <c r="W13" s="82">
        <v>147</v>
      </c>
      <c r="X13" s="85">
        <f t="shared" si="9"/>
        <v>66.81818181818181</v>
      </c>
      <c r="Y13" s="84">
        <f t="shared" si="10"/>
        <v>4</v>
      </c>
      <c r="Z13" s="83"/>
      <c r="AA13" s="81"/>
      <c r="AB13" s="82">
        <f t="shared" si="11"/>
        <v>719.5</v>
      </c>
      <c r="AC13" s="81"/>
      <c r="AD13" s="80">
        <f t="shared" si="12"/>
        <v>65.4090909090909</v>
      </c>
      <c r="AE13" s="107">
        <v>2</v>
      </c>
    </row>
    <row r="14" spans="1:31" s="17" customFormat="1" ht="60" customHeight="1">
      <c r="A14" s="34">
        <f t="shared" si="0"/>
        <v>5</v>
      </c>
      <c r="B14" s="94">
        <v>12</v>
      </c>
      <c r="C14" s="106" t="s">
        <v>92</v>
      </c>
      <c r="D14" s="105" t="s">
        <v>91</v>
      </c>
      <c r="E14" s="103" t="s">
        <v>4</v>
      </c>
      <c r="F14" s="104" t="s">
        <v>90</v>
      </c>
      <c r="G14" s="103" t="s">
        <v>89</v>
      </c>
      <c r="H14" s="102" t="s">
        <v>88</v>
      </c>
      <c r="I14" s="101" t="s">
        <v>88</v>
      </c>
      <c r="J14" s="36" t="s">
        <v>87</v>
      </c>
      <c r="K14" s="60">
        <v>137.5</v>
      </c>
      <c r="L14" s="63">
        <f t="shared" si="1"/>
        <v>62.49999999999999</v>
      </c>
      <c r="M14" s="62">
        <f t="shared" si="2"/>
        <v>5</v>
      </c>
      <c r="N14" s="60">
        <v>143.5</v>
      </c>
      <c r="O14" s="63">
        <f t="shared" si="3"/>
        <v>65.22727272727272</v>
      </c>
      <c r="P14" s="62">
        <f t="shared" si="4"/>
        <v>4</v>
      </c>
      <c r="Q14" s="60">
        <v>143</v>
      </c>
      <c r="R14" s="63">
        <f t="shared" si="5"/>
        <v>65</v>
      </c>
      <c r="S14" s="62">
        <f t="shared" si="6"/>
        <v>5</v>
      </c>
      <c r="T14" s="60">
        <v>131.5</v>
      </c>
      <c r="U14" s="63">
        <f t="shared" si="7"/>
        <v>59.772727272727266</v>
      </c>
      <c r="V14" s="62">
        <f t="shared" si="8"/>
        <v>6</v>
      </c>
      <c r="W14" s="60">
        <v>140.5</v>
      </c>
      <c r="X14" s="63">
        <f t="shared" si="9"/>
        <v>63.86363636363636</v>
      </c>
      <c r="Y14" s="62">
        <f t="shared" si="10"/>
        <v>5</v>
      </c>
      <c r="Z14" s="61"/>
      <c r="AA14" s="59"/>
      <c r="AB14" s="60">
        <f t="shared" si="11"/>
        <v>696</v>
      </c>
      <c r="AC14" s="59"/>
      <c r="AD14" s="58">
        <f t="shared" si="12"/>
        <v>63.27272727272727</v>
      </c>
      <c r="AE14" s="18">
        <v>3</v>
      </c>
    </row>
    <row r="15" spans="1:31" s="17" customFormat="1" ht="60" customHeight="1">
      <c r="A15" s="34">
        <f t="shared" si="0"/>
        <v>6</v>
      </c>
      <c r="B15" s="94">
        <v>52</v>
      </c>
      <c r="C15" s="100" t="s">
        <v>86</v>
      </c>
      <c r="D15" s="73" t="s">
        <v>85</v>
      </c>
      <c r="E15" s="25" t="s">
        <v>4</v>
      </c>
      <c r="F15" s="28" t="s">
        <v>84</v>
      </c>
      <c r="G15" s="99" t="s">
        <v>83</v>
      </c>
      <c r="H15" s="98" t="s">
        <v>82</v>
      </c>
      <c r="I15" s="97" t="s">
        <v>81</v>
      </c>
      <c r="J15" s="96" t="s">
        <v>80</v>
      </c>
      <c r="K15" s="60">
        <v>136.5</v>
      </c>
      <c r="L15" s="63">
        <f t="shared" si="1"/>
        <v>62.04545454545454</v>
      </c>
      <c r="M15" s="62">
        <f t="shared" si="2"/>
        <v>6</v>
      </c>
      <c r="N15" s="60">
        <v>129</v>
      </c>
      <c r="O15" s="63">
        <f t="shared" si="3"/>
        <v>58.63636363636363</v>
      </c>
      <c r="P15" s="62">
        <f t="shared" si="4"/>
        <v>6</v>
      </c>
      <c r="Q15" s="60">
        <v>126.5</v>
      </c>
      <c r="R15" s="63">
        <f t="shared" si="5"/>
        <v>57.49999999999999</v>
      </c>
      <c r="S15" s="62">
        <f t="shared" si="6"/>
        <v>6</v>
      </c>
      <c r="T15" s="60">
        <v>132.5</v>
      </c>
      <c r="U15" s="63">
        <f t="shared" si="7"/>
        <v>60.22727272727272</v>
      </c>
      <c r="V15" s="62">
        <f t="shared" si="8"/>
        <v>5</v>
      </c>
      <c r="W15" s="60">
        <v>139</v>
      </c>
      <c r="X15" s="63">
        <f t="shared" si="9"/>
        <v>63.18181818181818</v>
      </c>
      <c r="Y15" s="62">
        <f t="shared" si="10"/>
        <v>6</v>
      </c>
      <c r="Z15" s="61"/>
      <c r="AA15" s="59"/>
      <c r="AB15" s="60">
        <f t="shared" si="11"/>
        <v>663.5</v>
      </c>
      <c r="AC15" s="59"/>
      <c r="AD15" s="58">
        <f t="shared" si="12"/>
        <v>60.31818181818181</v>
      </c>
      <c r="AE15" s="18" t="s">
        <v>73</v>
      </c>
    </row>
    <row r="16" spans="1:31" s="17" customFormat="1" ht="60" customHeight="1">
      <c r="A16" s="95">
        <f t="shared" si="0"/>
        <v>7</v>
      </c>
      <c r="B16" s="94">
        <v>30</v>
      </c>
      <c r="C16" s="93" t="s">
        <v>79</v>
      </c>
      <c r="D16" s="92"/>
      <c r="E16" s="91" t="s">
        <v>78</v>
      </c>
      <c r="F16" s="90" t="s">
        <v>77</v>
      </c>
      <c r="G16" s="89" t="s">
        <v>76</v>
      </c>
      <c r="H16" s="88" t="s">
        <v>75</v>
      </c>
      <c r="I16" s="87" t="s">
        <v>74</v>
      </c>
      <c r="J16" s="86" t="s">
        <v>21</v>
      </c>
      <c r="K16" s="82">
        <v>136.5</v>
      </c>
      <c r="L16" s="85">
        <f t="shared" si="1"/>
        <v>62.04545454545454</v>
      </c>
      <c r="M16" s="84">
        <f t="shared" si="2"/>
        <v>6</v>
      </c>
      <c r="N16" s="82">
        <v>126</v>
      </c>
      <c r="O16" s="85">
        <f t="shared" si="3"/>
        <v>57.272727272727266</v>
      </c>
      <c r="P16" s="84">
        <f t="shared" si="4"/>
        <v>7</v>
      </c>
      <c r="Q16" s="82">
        <v>110.5</v>
      </c>
      <c r="R16" s="85">
        <f t="shared" si="5"/>
        <v>50.22727272727273</v>
      </c>
      <c r="S16" s="84">
        <f t="shared" si="6"/>
        <v>7</v>
      </c>
      <c r="T16" s="82">
        <v>131</v>
      </c>
      <c r="U16" s="85">
        <f t="shared" si="7"/>
        <v>59.54545454545454</v>
      </c>
      <c r="V16" s="84">
        <f t="shared" si="8"/>
        <v>7</v>
      </c>
      <c r="W16" s="82">
        <v>133</v>
      </c>
      <c r="X16" s="85">
        <f t="shared" si="9"/>
        <v>60.454545454545446</v>
      </c>
      <c r="Y16" s="84">
        <f t="shared" si="10"/>
        <v>7</v>
      </c>
      <c r="Z16" s="83"/>
      <c r="AA16" s="81"/>
      <c r="AB16" s="82">
        <f t="shared" si="11"/>
        <v>637</v>
      </c>
      <c r="AC16" s="81"/>
      <c r="AD16" s="80">
        <f t="shared" si="12"/>
        <v>57.9090909090909</v>
      </c>
      <c r="AE16" s="18" t="s">
        <v>73</v>
      </c>
    </row>
    <row r="17" spans="3:30" s="7" customFormat="1" ht="55.5" customHeight="1">
      <c r="C17" s="16" t="s">
        <v>3</v>
      </c>
      <c r="D17" s="15"/>
      <c r="E17" s="15"/>
      <c r="F17" s="13"/>
      <c r="H17" s="14"/>
      <c r="I17" s="13"/>
      <c r="J17" s="12" t="s">
        <v>2</v>
      </c>
      <c r="K17" s="11"/>
      <c r="L17" s="10"/>
      <c r="N17" s="9"/>
      <c r="O17" s="8"/>
      <c r="Q17" s="11"/>
      <c r="R17" s="10"/>
      <c r="T17" s="9"/>
      <c r="U17" s="8"/>
      <c r="W17" s="9"/>
      <c r="X17" s="8"/>
      <c r="AD17" s="8"/>
    </row>
    <row r="18" spans="3:30" s="7" customFormat="1" ht="55.5" customHeight="1">
      <c r="C18" s="16" t="s">
        <v>1</v>
      </c>
      <c r="D18" s="15"/>
      <c r="E18" s="15"/>
      <c r="F18" s="13"/>
      <c r="H18" s="14"/>
      <c r="I18" s="13"/>
      <c r="J18" s="12" t="s">
        <v>0</v>
      </c>
      <c r="K18" s="11"/>
      <c r="L18" s="10"/>
      <c r="N18" s="9"/>
      <c r="O18" s="8"/>
      <c r="Q18" s="11"/>
      <c r="R18" s="10"/>
      <c r="T18" s="9"/>
      <c r="U18" s="8"/>
      <c r="W18" s="9"/>
      <c r="X18" s="8"/>
      <c r="AD18" s="8"/>
    </row>
    <row r="19" spans="10:18" ht="48" customHeight="1">
      <c r="J19" s="79"/>
      <c r="K19" s="5"/>
      <c r="L19" s="4"/>
      <c r="Q19" s="5"/>
      <c r="R19" s="4"/>
    </row>
    <row r="20" spans="11:18" ht="12.75">
      <c r="K20" s="5"/>
      <c r="L20" s="4"/>
      <c r="Q20" s="5"/>
      <c r="R20" s="4"/>
    </row>
    <row r="21" spans="10:18" ht="12.75">
      <c r="J21" s="78"/>
      <c r="K21" s="5"/>
      <c r="L21" s="4"/>
      <c r="Q21" s="5"/>
      <c r="R21" s="4"/>
    </row>
  </sheetData>
  <sheetProtection/>
  <protectedRanges>
    <protectedRange sqref="J10" name="Диапазон1_3_1_1_3_11_1_1_3_1_1_2_2_1_1"/>
    <protectedRange sqref="J12" name="Диапазон1_3_1_1_3_11_1_1_3_1_1_2_1_3_2_1_2"/>
    <protectedRange sqref="J15:J16" name="Диапазон1_3_1_1_3_11_1_1_3_1_1_2_2_1_3"/>
  </protectedRanges>
  <mergeCells count="27">
    <mergeCell ref="A6:AE6"/>
    <mergeCell ref="A1:AE1"/>
    <mergeCell ref="A2:AE2"/>
    <mergeCell ref="A3:AE3"/>
    <mergeCell ref="A4:AE4"/>
    <mergeCell ref="A5:AE5"/>
    <mergeCell ref="AA7:AE7"/>
    <mergeCell ref="A8:A9"/>
    <mergeCell ref="B8:B9"/>
    <mergeCell ref="C8:C9"/>
    <mergeCell ref="D8:D9"/>
    <mergeCell ref="E8:E9"/>
    <mergeCell ref="F8:F9"/>
    <mergeCell ref="G8:G9"/>
    <mergeCell ref="H8:H9"/>
    <mergeCell ref="AE8:AE9"/>
    <mergeCell ref="W8:Y8"/>
    <mergeCell ref="Z8:Z9"/>
    <mergeCell ref="AA8:AA9"/>
    <mergeCell ref="AB8:AB9"/>
    <mergeCell ref="AC8:AC9"/>
    <mergeCell ref="AD8:AD9"/>
    <mergeCell ref="J8:J9"/>
    <mergeCell ref="K8:M8"/>
    <mergeCell ref="N8:P8"/>
    <mergeCell ref="Q8:S8"/>
    <mergeCell ref="T8:V8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F19"/>
  <sheetViews>
    <sheetView view="pageBreakPreview" zoomScale="80" zoomScaleSheetLayoutView="80" zoomScalePageLayoutView="0" workbookViewId="0" topLeftCell="A10">
      <selection activeCell="AH16" sqref="AH16"/>
    </sheetView>
  </sheetViews>
  <sheetFormatPr defaultColWidth="9.140625" defaultRowHeight="12.75"/>
  <cols>
    <col min="1" max="1" width="4.140625" style="1" customWidth="1"/>
    <col min="2" max="2" width="4.57421875" style="1" customWidth="1"/>
    <col min="3" max="3" width="15.7109375" style="1" customWidth="1"/>
    <col min="4" max="4" width="6.28125" style="1" hidden="1" customWidth="1"/>
    <col min="5" max="5" width="4.7109375" style="1" customWidth="1"/>
    <col min="6" max="6" width="29.00390625" style="1" customWidth="1"/>
    <col min="7" max="7" width="8.7109375" style="1" hidden="1" customWidth="1"/>
    <col min="8" max="8" width="11.140625" style="1" hidden="1" customWidth="1"/>
    <col min="9" max="9" width="12.7109375" style="1" hidden="1" customWidth="1"/>
    <col min="10" max="10" width="14.57421875" style="1" hidden="1" customWidth="1"/>
    <col min="11" max="11" width="16.00390625" style="1" customWidth="1"/>
    <col min="12" max="12" width="7.57421875" style="3" customWidth="1"/>
    <col min="13" max="13" width="8.7109375" style="2" customWidth="1"/>
    <col min="14" max="14" width="3.8515625" style="1" customWidth="1"/>
    <col min="15" max="15" width="7.57421875" style="3" customWidth="1"/>
    <col min="16" max="16" width="8.7109375" style="2" customWidth="1"/>
    <col min="17" max="17" width="3.7109375" style="1" customWidth="1"/>
    <col min="18" max="18" width="7.421875" style="3" customWidth="1"/>
    <col min="19" max="19" width="8.7109375" style="2" customWidth="1"/>
    <col min="20" max="20" width="3.8515625" style="1" customWidth="1"/>
    <col min="21" max="21" width="7.28125" style="3" customWidth="1"/>
    <col min="22" max="22" width="8.7109375" style="2" customWidth="1"/>
    <col min="23" max="23" width="3.7109375" style="1" customWidth="1"/>
    <col min="24" max="24" width="7.28125" style="3" customWidth="1"/>
    <col min="25" max="25" width="8.7109375" style="2" customWidth="1"/>
    <col min="26" max="26" width="3.7109375" style="1" customWidth="1"/>
    <col min="27" max="28" width="4.8515625" style="1" customWidth="1"/>
    <col min="29" max="29" width="8.00390625" style="1" customWidth="1"/>
    <col min="30" max="30" width="4.8515625" style="1" customWidth="1"/>
    <col min="31" max="31" width="9.7109375" style="2" customWidth="1"/>
    <col min="32" max="32" width="7.57421875" style="1" customWidth="1"/>
    <col min="33" max="16384" width="9.140625" style="1" customWidth="1"/>
  </cols>
  <sheetData>
    <row r="1" spans="1:32" s="56" customFormat="1" ht="33.75" customHeight="1">
      <c r="A1" s="274" t="s">
        <v>58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32" s="56" customFormat="1" ht="48.75" customHeight="1" hidden="1">
      <c r="A2" s="274" t="s">
        <v>58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57"/>
    </row>
    <row r="3" spans="1:32" s="55" customFormat="1" ht="15.75" customHeight="1">
      <c r="A3" s="275" t="s">
        <v>57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</row>
    <row r="4" spans="1:32" s="54" customFormat="1" ht="26.25" customHeight="1">
      <c r="A4" s="276" t="s">
        <v>56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</row>
    <row r="5" spans="1:32" s="54" customFormat="1" ht="29.25" customHeight="1">
      <c r="A5" s="277" t="s">
        <v>72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</row>
    <row r="6" spans="1:32" s="54" customFormat="1" ht="34.5" customHeight="1">
      <c r="A6" s="279" t="s">
        <v>54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</row>
    <row r="7" spans="1:32" ht="18.75" customHeight="1">
      <c r="A7" s="294" t="s">
        <v>71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</row>
    <row r="8" spans="1:32" s="49" customFormat="1" ht="15" customHeight="1">
      <c r="A8" s="53" t="s">
        <v>52</v>
      </c>
      <c r="B8" s="52"/>
      <c r="C8" s="51"/>
      <c r="D8" s="51"/>
      <c r="E8" s="51"/>
      <c r="F8" s="51"/>
      <c r="G8" s="51"/>
      <c r="H8" s="50"/>
      <c r="I8" s="50"/>
      <c r="AB8" s="270" t="s">
        <v>70</v>
      </c>
      <c r="AC8" s="270"/>
      <c r="AD8" s="270"/>
      <c r="AE8" s="270"/>
      <c r="AF8" s="270"/>
    </row>
    <row r="9" spans="1:32" s="44" customFormat="1" ht="19.5" customHeight="1">
      <c r="A9" s="282" t="s">
        <v>29</v>
      </c>
      <c r="B9" s="283" t="s">
        <v>50</v>
      </c>
      <c r="C9" s="284" t="s">
        <v>48</v>
      </c>
      <c r="D9" s="284" t="s">
        <v>45</v>
      </c>
      <c r="E9" s="282" t="s">
        <v>47</v>
      </c>
      <c r="F9" s="284" t="s">
        <v>46</v>
      </c>
      <c r="G9" s="284" t="s">
        <v>45</v>
      </c>
      <c r="H9" s="284" t="s">
        <v>44</v>
      </c>
      <c r="I9" s="48"/>
      <c r="J9" s="284" t="s">
        <v>43</v>
      </c>
      <c r="K9" s="284" t="s">
        <v>43</v>
      </c>
      <c r="L9" s="261" t="s">
        <v>42</v>
      </c>
      <c r="M9" s="261"/>
      <c r="N9" s="261"/>
      <c r="O9" s="261" t="s">
        <v>41</v>
      </c>
      <c r="P9" s="261"/>
      <c r="Q9" s="261"/>
      <c r="R9" s="269" t="s">
        <v>40</v>
      </c>
      <c r="S9" s="269"/>
      <c r="T9" s="269"/>
      <c r="U9" s="261" t="s">
        <v>39</v>
      </c>
      <c r="V9" s="261"/>
      <c r="W9" s="261"/>
      <c r="X9" s="261" t="s">
        <v>38</v>
      </c>
      <c r="Y9" s="261"/>
      <c r="Z9" s="261"/>
      <c r="AA9" s="287" t="s">
        <v>37</v>
      </c>
      <c r="AB9" s="289" t="s">
        <v>36</v>
      </c>
      <c r="AC9" s="282" t="s">
        <v>35</v>
      </c>
      <c r="AD9" s="283" t="s">
        <v>34</v>
      </c>
      <c r="AE9" s="291" t="s">
        <v>33</v>
      </c>
      <c r="AF9" s="291" t="s">
        <v>32</v>
      </c>
    </row>
    <row r="10" spans="1:32" s="44" customFormat="1" ht="39.75" customHeight="1">
      <c r="A10" s="282"/>
      <c r="B10" s="283"/>
      <c r="C10" s="284"/>
      <c r="D10" s="284"/>
      <c r="E10" s="282"/>
      <c r="F10" s="284"/>
      <c r="G10" s="284"/>
      <c r="H10" s="284"/>
      <c r="I10" s="48"/>
      <c r="J10" s="284"/>
      <c r="K10" s="284"/>
      <c r="L10" s="47" t="s">
        <v>31</v>
      </c>
      <c r="M10" s="46" t="s">
        <v>30</v>
      </c>
      <c r="N10" s="45" t="s">
        <v>29</v>
      </c>
      <c r="O10" s="47" t="s">
        <v>31</v>
      </c>
      <c r="P10" s="46" t="s">
        <v>30</v>
      </c>
      <c r="Q10" s="45" t="s">
        <v>29</v>
      </c>
      <c r="R10" s="47" t="s">
        <v>31</v>
      </c>
      <c r="S10" s="46" t="s">
        <v>30</v>
      </c>
      <c r="T10" s="45" t="s">
        <v>29</v>
      </c>
      <c r="U10" s="47" t="s">
        <v>31</v>
      </c>
      <c r="V10" s="46" t="s">
        <v>30</v>
      </c>
      <c r="W10" s="45" t="s">
        <v>29</v>
      </c>
      <c r="X10" s="47" t="s">
        <v>31</v>
      </c>
      <c r="Y10" s="46" t="s">
        <v>30</v>
      </c>
      <c r="Z10" s="45" t="s">
        <v>29</v>
      </c>
      <c r="AA10" s="288"/>
      <c r="AB10" s="290"/>
      <c r="AC10" s="282"/>
      <c r="AD10" s="283"/>
      <c r="AE10" s="291"/>
      <c r="AF10" s="291"/>
    </row>
    <row r="11" spans="1:32" s="17" customFormat="1" ht="74.25" customHeight="1">
      <c r="A11" s="34">
        <f>RANK(AE11,AE$11:AE$14,0)</f>
        <v>1</v>
      </c>
      <c r="B11" s="33">
        <v>6</v>
      </c>
      <c r="C11" s="76" t="s">
        <v>69</v>
      </c>
      <c r="D11" s="75" t="s">
        <v>16</v>
      </c>
      <c r="E11" s="25">
        <v>2</v>
      </c>
      <c r="F11" s="77" t="s">
        <v>68</v>
      </c>
      <c r="G11" s="73" t="s">
        <v>14</v>
      </c>
      <c r="H11" s="72" t="s">
        <v>13</v>
      </c>
      <c r="I11" s="72" t="s">
        <v>12</v>
      </c>
      <c r="J11" s="25" t="s">
        <v>63</v>
      </c>
      <c r="K11" s="25" t="s">
        <v>11</v>
      </c>
      <c r="L11" s="60">
        <v>230</v>
      </c>
      <c r="M11" s="63">
        <f>L11/3.7</f>
        <v>62.16216216216216</v>
      </c>
      <c r="N11" s="62">
        <f>RANK(M11,M$11:M$14,0)</f>
        <v>2</v>
      </c>
      <c r="O11" s="60">
        <v>238</v>
      </c>
      <c r="P11" s="63">
        <f>O11/3.7</f>
        <v>64.32432432432432</v>
      </c>
      <c r="Q11" s="62">
        <f>RANK(P11,P$11:P$14,0)</f>
        <v>1</v>
      </c>
      <c r="R11" s="60">
        <v>229</v>
      </c>
      <c r="S11" s="63">
        <f>R11/3.7</f>
        <v>61.89189189189189</v>
      </c>
      <c r="T11" s="62">
        <f>RANK(S11,S$11:S$14,0)</f>
        <v>2</v>
      </c>
      <c r="U11" s="60">
        <v>235.5</v>
      </c>
      <c r="V11" s="63">
        <f>U11/3.7</f>
        <v>63.648648648648646</v>
      </c>
      <c r="W11" s="62">
        <f>RANK(V11,V$11:V$19,0)</f>
        <v>1</v>
      </c>
      <c r="X11" s="60">
        <v>225</v>
      </c>
      <c r="Y11" s="63">
        <f>X11/3.7</f>
        <v>60.81081081081081</v>
      </c>
      <c r="Z11" s="62">
        <f>RANK(Y11,Y$11:Y$19,0)</f>
        <v>3</v>
      </c>
      <c r="AA11" s="61"/>
      <c r="AB11" s="59"/>
      <c r="AC11" s="60">
        <f>(L11+O11+R11+U11+X11)</f>
        <v>1157.5</v>
      </c>
      <c r="AD11" s="59"/>
      <c r="AE11" s="58">
        <f>(M11+P11+S11+V11+Y11)/5</f>
        <v>62.567567567567565</v>
      </c>
      <c r="AF11" s="18">
        <v>3</v>
      </c>
    </row>
    <row r="12" spans="1:32" s="17" customFormat="1" ht="74.25" customHeight="1">
      <c r="A12" s="34">
        <f>RANK(AE12,AE$11:AE$14,0)</f>
        <v>2</v>
      </c>
      <c r="B12" s="33">
        <v>11</v>
      </c>
      <c r="C12" s="76" t="s">
        <v>67</v>
      </c>
      <c r="D12" s="75" t="s">
        <v>9</v>
      </c>
      <c r="E12" s="25" t="s">
        <v>4</v>
      </c>
      <c r="F12" s="77" t="s">
        <v>66</v>
      </c>
      <c r="G12" s="73" t="s">
        <v>7</v>
      </c>
      <c r="H12" s="72" t="s">
        <v>6</v>
      </c>
      <c r="I12" s="72" t="s">
        <v>6</v>
      </c>
      <c r="J12" s="25" t="s">
        <v>63</v>
      </c>
      <c r="K12" s="25" t="s">
        <v>5</v>
      </c>
      <c r="L12" s="60">
        <v>232.5</v>
      </c>
      <c r="M12" s="63">
        <f>L12/3.7</f>
        <v>62.83783783783783</v>
      </c>
      <c r="N12" s="62">
        <f>RANK(M12,M$11:M$14,0)</f>
        <v>1</v>
      </c>
      <c r="O12" s="60">
        <v>233.5</v>
      </c>
      <c r="P12" s="63">
        <f>O12/3.7</f>
        <v>63.108108108108105</v>
      </c>
      <c r="Q12" s="62">
        <f>RANK(P12,P$11:P$14,0)</f>
        <v>2</v>
      </c>
      <c r="R12" s="60">
        <v>231</v>
      </c>
      <c r="S12" s="63">
        <f>R12/3.7</f>
        <v>62.43243243243243</v>
      </c>
      <c r="T12" s="62">
        <f>RANK(S12,S$11:S$14,0)</f>
        <v>1</v>
      </c>
      <c r="U12" s="60">
        <v>229</v>
      </c>
      <c r="V12" s="63">
        <f>U12/3.7</f>
        <v>61.89189189189189</v>
      </c>
      <c r="W12" s="62">
        <f>RANK(V12,V$11:V$19,0)</f>
        <v>2</v>
      </c>
      <c r="X12" s="60">
        <v>220.5</v>
      </c>
      <c r="Y12" s="63">
        <f>X12/3.7</f>
        <v>59.59459459459459</v>
      </c>
      <c r="Z12" s="62">
        <f>RANK(Y12,Y$11:Y$19,0)</f>
        <v>4</v>
      </c>
      <c r="AA12" s="61"/>
      <c r="AB12" s="59"/>
      <c r="AC12" s="60">
        <f>(L12+O12+R12+U12+X12)</f>
        <v>1146.5</v>
      </c>
      <c r="AD12" s="59"/>
      <c r="AE12" s="58">
        <f>(M12+P12+S12+V12+Y12)/5</f>
        <v>61.97297297297297</v>
      </c>
      <c r="AF12" s="18" t="s">
        <v>59</v>
      </c>
    </row>
    <row r="13" spans="1:32" s="17" customFormat="1" ht="74.25" customHeight="1">
      <c r="A13" s="34">
        <f>RANK(AE13,AE$11:AE$14,0)</f>
        <v>3</v>
      </c>
      <c r="B13" s="33">
        <v>10</v>
      </c>
      <c r="C13" s="76" t="s">
        <v>65</v>
      </c>
      <c r="D13" s="75"/>
      <c r="E13" s="25">
        <v>2</v>
      </c>
      <c r="F13" s="74" t="s">
        <v>64</v>
      </c>
      <c r="G13" s="73" t="s">
        <v>18</v>
      </c>
      <c r="H13" s="72" t="s">
        <v>6</v>
      </c>
      <c r="I13" s="72" t="s">
        <v>6</v>
      </c>
      <c r="J13" s="25" t="s">
        <v>63</v>
      </c>
      <c r="K13" s="25" t="s">
        <v>5</v>
      </c>
      <c r="L13" s="60">
        <v>229</v>
      </c>
      <c r="M13" s="63">
        <f>L13/3.7-0.5</f>
        <v>61.39189189189189</v>
      </c>
      <c r="N13" s="62">
        <f>RANK(M13,M$11:M$14,0)</f>
        <v>3</v>
      </c>
      <c r="O13" s="60">
        <v>232.5</v>
      </c>
      <c r="P13" s="63">
        <f>O13/3.7-0.5</f>
        <v>62.33783783783783</v>
      </c>
      <c r="Q13" s="62">
        <f>RANK(P13,P$11:P$14,0)</f>
        <v>3</v>
      </c>
      <c r="R13" s="60">
        <v>224</v>
      </c>
      <c r="S13" s="63">
        <f>R13/3.7-0.5</f>
        <v>60.04054054054054</v>
      </c>
      <c r="T13" s="62">
        <f>RANK(S13,S$11:S$14,0)</f>
        <v>3</v>
      </c>
      <c r="U13" s="60">
        <v>228</v>
      </c>
      <c r="V13" s="63">
        <f>U13/3.7-0.5</f>
        <v>61.12162162162162</v>
      </c>
      <c r="W13" s="62">
        <f>RANK(V13,V$11:V$19,0)</f>
        <v>3</v>
      </c>
      <c r="X13" s="60">
        <v>232.5</v>
      </c>
      <c r="Y13" s="63">
        <f>X13/3.7-0.5</f>
        <v>62.33783783783783</v>
      </c>
      <c r="Z13" s="62">
        <f>RANK(Y13,Y$11:Y$19,0)</f>
        <v>2</v>
      </c>
      <c r="AA13" s="61">
        <v>1</v>
      </c>
      <c r="AB13" s="59"/>
      <c r="AC13" s="60">
        <f>(L13+O13+R13+U13+X13)</f>
        <v>1146</v>
      </c>
      <c r="AD13" s="59"/>
      <c r="AE13" s="58">
        <f>(M13+P13+S13+V13+Y13)/5</f>
        <v>61.44594594594594</v>
      </c>
      <c r="AF13" s="18" t="s">
        <v>59</v>
      </c>
    </row>
    <row r="14" spans="1:32" s="17" customFormat="1" ht="74.25" customHeight="1">
      <c r="A14" s="34">
        <f>RANK(AE14,AE$11:AE$14,0)</f>
        <v>4</v>
      </c>
      <c r="B14" s="33">
        <v>31</v>
      </c>
      <c r="C14" s="71" t="s">
        <v>62</v>
      </c>
      <c r="D14" s="70" t="s">
        <v>26</v>
      </c>
      <c r="E14" s="69">
        <v>1</v>
      </c>
      <c r="F14" s="68" t="s">
        <v>61</v>
      </c>
      <c r="G14" s="67" t="s">
        <v>24</v>
      </c>
      <c r="H14" s="66" t="s">
        <v>23</v>
      </c>
      <c r="I14" s="65" t="s">
        <v>22</v>
      </c>
      <c r="J14" s="64" t="s">
        <v>21</v>
      </c>
      <c r="K14" s="64" t="s">
        <v>60</v>
      </c>
      <c r="L14" s="60">
        <v>225</v>
      </c>
      <c r="M14" s="63">
        <f>L14/3.7</f>
        <v>60.81081081081081</v>
      </c>
      <c r="N14" s="62">
        <f>RANK(M14,M$11:M$14,0)</f>
        <v>4</v>
      </c>
      <c r="O14" s="60">
        <v>227</v>
      </c>
      <c r="P14" s="63">
        <f>O14/3.7</f>
        <v>61.35135135135135</v>
      </c>
      <c r="Q14" s="62">
        <f>RANK(P14,P$11:P$14,0)</f>
        <v>4</v>
      </c>
      <c r="R14" s="60">
        <v>219.5</v>
      </c>
      <c r="S14" s="63">
        <f>R14/3.7</f>
        <v>59.32432432432432</v>
      </c>
      <c r="T14" s="62">
        <f>RANK(S14,S$11:S$14,0)</f>
        <v>4</v>
      </c>
      <c r="U14" s="60">
        <v>223.5</v>
      </c>
      <c r="V14" s="63">
        <f>U14/3.7</f>
        <v>60.4054054054054</v>
      </c>
      <c r="W14" s="62">
        <f>RANK(V14,V$11:V$19,0)</f>
        <v>4</v>
      </c>
      <c r="X14" s="60">
        <v>233</v>
      </c>
      <c r="Y14" s="63">
        <f>X14/3.7</f>
        <v>62.97297297297297</v>
      </c>
      <c r="Z14" s="62">
        <f>RANK(Y14,Y$11:Y$19,0)</f>
        <v>1</v>
      </c>
      <c r="AA14" s="61"/>
      <c r="AB14" s="59"/>
      <c r="AC14" s="60">
        <f>(L14+O14+R14+U14+X14)</f>
        <v>1128</v>
      </c>
      <c r="AD14" s="59"/>
      <c r="AE14" s="58">
        <f>(M14+P14+S14+V14+Y14)/5</f>
        <v>60.97297297297297</v>
      </c>
      <c r="AF14" s="18" t="s">
        <v>59</v>
      </c>
    </row>
    <row r="15" spans="3:31" s="7" customFormat="1" ht="73.5" customHeight="1">
      <c r="C15" s="16" t="s">
        <v>3</v>
      </c>
      <c r="D15" s="15"/>
      <c r="E15" s="15"/>
      <c r="F15" s="13"/>
      <c r="H15" s="14"/>
      <c r="I15" s="13"/>
      <c r="J15" s="12" t="s">
        <v>2</v>
      </c>
      <c r="K15" s="12" t="s">
        <v>2</v>
      </c>
      <c r="L15" s="11"/>
      <c r="M15" s="10"/>
      <c r="O15" s="9"/>
      <c r="P15" s="8"/>
      <c r="R15" s="11"/>
      <c r="S15" s="10"/>
      <c r="U15" s="9"/>
      <c r="V15" s="8"/>
      <c r="X15" s="9"/>
      <c r="Y15" s="8"/>
      <c r="AE15" s="8"/>
    </row>
    <row r="16" spans="3:31" s="7" customFormat="1" ht="73.5" customHeight="1">
      <c r="C16" s="16" t="s">
        <v>1</v>
      </c>
      <c r="D16" s="15"/>
      <c r="E16" s="15"/>
      <c r="F16" s="13"/>
      <c r="H16" s="14"/>
      <c r="I16" s="13"/>
      <c r="J16" s="12" t="s">
        <v>0</v>
      </c>
      <c r="K16" s="12" t="s">
        <v>0</v>
      </c>
      <c r="L16" s="11"/>
      <c r="M16" s="10"/>
      <c r="O16" s="9"/>
      <c r="P16" s="8"/>
      <c r="R16" s="11"/>
      <c r="S16" s="10"/>
      <c r="U16" s="9"/>
      <c r="V16" s="8"/>
      <c r="X16" s="9"/>
      <c r="Y16" s="8"/>
      <c r="AE16" s="8"/>
    </row>
    <row r="17" spans="10:19" ht="48" customHeight="1">
      <c r="J17" s="6"/>
      <c r="K17" s="6"/>
      <c r="L17" s="5"/>
      <c r="M17" s="4"/>
      <c r="R17" s="5"/>
      <c r="S17" s="4"/>
    </row>
    <row r="18" spans="12:19" ht="12.75">
      <c r="L18" s="5"/>
      <c r="M18" s="4"/>
      <c r="R18" s="5"/>
      <c r="S18" s="4"/>
    </row>
    <row r="19" spans="10:19" ht="12.75">
      <c r="J19" s="4"/>
      <c r="K19" s="4"/>
      <c r="L19" s="5"/>
      <c r="M19" s="4"/>
      <c r="R19" s="5"/>
      <c r="S19" s="4"/>
    </row>
  </sheetData>
  <sheetProtection/>
  <protectedRanges>
    <protectedRange sqref="J11:K13" name="Диапазон1_3_1_1_3_11_1_1_3_1_1_2_2_1_5"/>
    <protectedRange sqref="J14:K14" name="Диапазон1_3_1_1_3_11_1_1_3_1_1_2_1_3_3_1_1_4_5"/>
  </protectedRanges>
  <mergeCells count="29">
    <mergeCell ref="AF9:AF10"/>
    <mergeCell ref="K9:K10"/>
    <mergeCell ref="X9:Z9"/>
    <mergeCell ref="AA9:AA10"/>
    <mergeCell ref="AB9:AB10"/>
    <mergeCell ref="AC9:AC10"/>
    <mergeCell ref="AD9:AD10"/>
    <mergeCell ref="AE9:AE10"/>
    <mergeCell ref="A1:AF1"/>
    <mergeCell ref="A2:AE2"/>
    <mergeCell ref="A3:AF3"/>
    <mergeCell ref="A4:AF4"/>
    <mergeCell ref="A5:AF5"/>
    <mergeCell ref="A6:AF6"/>
    <mergeCell ref="D9:D10"/>
    <mergeCell ref="E9:E10"/>
    <mergeCell ref="F9:F10"/>
    <mergeCell ref="G9:G10"/>
    <mergeCell ref="H9:H10"/>
    <mergeCell ref="J9:J10"/>
    <mergeCell ref="L9:N9"/>
    <mergeCell ref="O9:Q9"/>
    <mergeCell ref="R9:T9"/>
    <mergeCell ref="U9:W9"/>
    <mergeCell ref="A7:AF7"/>
    <mergeCell ref="AB8:AF8"/>
    <mergeCell ref="A9:A10"/>
    <mergeCell ref="B9:B10"/>
    <mergeCell ref="C9:C10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F18"/>
  <sheetViews>
    <sheetView view="pageBreakPreview" zoomScale="80" zoomScaleSheetLayoutView="80" zoomScalePageLayoutView="0" workbookViewId="0" topLeftCell="A10">
      <selection activeCell="AG12" sqref="AG12"/>
    </sheetView>
  </sheetViews>
  <sheetFormatPr defaultColWidth="9.140625" defaultRowHeight="12.75"/>
  <cols>
    <col min="1" max="1" width="7.57421875" style="1" customWidth="1"/>
    <col min="2" max="2" width="6.00390625" style="1" customWidth="1"/>
    <col min="3" max="3" width="7.57421875" style="1" hidden="1" customWidth="1"/>
    <col min="4" max="4" width="15.7109375" style="1" customWidth="1"/>
    <col min="5" max="5" width="6.28125" style="1" hidden="1" customWidth="1"/>
    <col min="6" max="6" width="4.7109375" style="1" customWidth="1"/>
    <col min="7" max="7" width="28.57421875" style="1" customWidth="1"/>
    <col min="8" max="8" width="8.7109375" style="1" hidden="1" customWidth="1"/>
    <col min="9" max="9" width="11.140625" style="1" hidden="1" customWidth="1"/>
    <col min="10" max="10" width="12.7109375" style="1" hidden="1" customWidth="1"/>
    <col min="11" max="11" width="15.140625" style="1" customWidth="1"/>
    <col min="12" max="12" width="7.57421875" style="3" customWidth="1"/>
    <col min="13" max="13" width="8.7109375" style="2" customWidth="1"/>
    <col min="14" max="14" width="3.8515625" style="1" customWidth="1"/>
    <col min="15" max="15" width="6.421875" style="3" customWidth="1"/>
    <col min="16" max="16" width="8.7109375" style="2" customWidth="1"/>
    <col min="17" max="17" width="3.7109375" style="1" customWidth="1"/>
    <col min="18" max="18" width="7.421875" style="3" customWidth="1"/>
    <col min="19" max="19" width="8.7109375" style="2" customWidth="1"/>
    <col min="20" max="20" width="3.8515625" style="1" customWidth="1"/>
    <col min="21" max="21" width="6.421875" style="3" customWidth="1"/>
    <col min="22" max="22" width="8.7109375" style="2" customWidth="1"/>
    <col min="23" max="23" width="3.7109375" style="1" customWidth="1"/>
    <col min="24" max="24" width="6.421875" style="3" customWidth="1"/>
    <col min="25" max="25" width="8.7109375" style="2" customWidth="1"/>
    <col min="26" max="26" width="3.7109375" style="1" customWidth="1"/>
    <col min="27" max="28" width="4.8515625" style="1" customWidth="1"/>
    <col min="29" max="29" width="8.00390625" style="1" customWidth="1"/>
    <col min="30" max="30" width="2.8515625" style="1" hidden="1" customWidth="1"/>
    <col min="31" max="31" width="9.7109375" style="2" customWidth="1"/>
    <col min="32" max="32" width="7.140625" style="1" customWidth="1"/>
    <col min="33" max="16384" width="9.140625" style="1" customWidth="1"/>
  </cols>
  <sheetData>
    <row r="1" spans="1:32" s="56" customFormat="1" ht="48.75" customHeight="1">
      <c r="A1" s="274" t="s">
        <v>58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57"/>
    </row>
    <row r="2" spans="1:32" s="55" customFormat="1" ht="15.75" customHeight="1">
      <c r="A2" s="275" t="s">
        <v>57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</row>
    <row r="3" spans="1:32" s="54" customFormat="1" ht="26.25" customHeight="1">
      <c r="A3" s="276" t="s">
        <v>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</row>
    <row r="4" spans="1:32" s="54" customFormat="1" ht="29.25" customHeight="1">
      <c r="A4" s="277" t="s">
        <v>55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</row>
    <row r="5" spans="1:32" s="54" customFormat="1" ht="34.5" customHeight="1">
      <c r="A5" s="279" t="s">
        <v>54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</row>
    <row r="6" spans="1:32" ht="18.75" customHeight="1">
      <c r="A6" s="294" t="s">
        <v>53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</row>
    <row r="7" spans="1:32" s="49" customFormat="1" ht="15" customHeight="1">
      <c r="A7" s="53" t="s">
        <v>52</v>
      </c>
      <c r="B7" s="52"/>
      <c r="C7" s="51"/>
      <c r="D7" s="51"/>
      <c r="E7" s="51"/>
      <c r="F7" s="51"/>
      <c r="G7" s="51"/>
      <c r="H7" s="51"/>
      <c r="I7" s="50"/>
      <c r="J7" s="50"/>
      <c r="AB7" s="270" t="s">
        <v>51</v>
      </c>
      <c r="AC7" s="270"/>
      <c r="AD7" s="270"/>
      <c r="AE7" s="270"/>
      <c r="AF7" s="270"/>
    </row>
    <row r="8" spans="1:32" s="44" customFormat="1" ht="19.5" customHeight="1">
      <c r="A8" s="282" t="s">
        <v>29</v>
      </c>
      <c r="B8" s="283" t="s">
        <v>50</v>
      </c>
      <c r="C8" s="289" t="s">
        <v>49</v>
      </c>
      <c r="D8" s="284" t="s">
        <v>48</v>
      </c>
      <c r="E8" s="284" t="s">
        <v>45</v>
      </c>
      <c r="F8" s="282" t="s">
        <v>47</v>
      </c>
      <c r="G8" s="284" t="s">
        <v>46</v>
      </c>
      <c r="H8" s="284" t="s">
        <v>45</v>
      </c>
      <c r="I8" s="284" t="s">
        <v>44</v>
      </c>
      <c r="J8" s="48"/>
      <c r="K8" s="284" t="s">
        <v>43</v>
      </c>
      <c r="L8" s="261" t="s">
        <v>42</v>
      </c>
      <c r="M8" s="261"/>
      <c r="N8" s="261"/>
      <c r="O8" s="261" t="s">
        <v>41</v>
      </c>
      <c r="P8" s="261"/>
      <c r="Q8" s="261"/>
      <c r="R8" s="269" t="s">
        <v>40</v>
      </c>
      <c r="S8" s="269"/>
      <c r="T8" s="269"/>
      <c r="U8" s="261" t="s">
        <v>39</v>
      </c>
      <c r="V8" s="261"/>
      <c r="W8" s="261"/>
      <c r="X8" s="261" t="s">
        <v>38</v>
      </c>
      <c r="Y8" s="261"/>
      <c r="Z8" s="261"/>
      <c r="AA8" s="287" t="s">
        <v>37</v>
      </c>
      <c r="AB8" s="289" t="s">
        <v>36</v>
      </c>
      <c r="AC8" s="282" t="s">
        <v>35</v>
      </c>
      <c r="AD8" s="283" t="s">
        <v>34</v>
      </c>
      <c r="AE8" s="291" t="s">
        <v>33</v>
      </c>
      <c r="AF8" s="291" t="s">
        <v>32</v>
      </c>
    </row>
    <row r="9" spans="1:32" s="44" customFormat="1" ht="39.75" customHeight="1">
      <c r="A9" s="282"/>
      <c r="B9" s="283"/>
      <c r="C9" s="290"/>
      <c r="D9" s="284"/>
      <c r="E9" s="284"/>
      <c r="F9" s="282"/>
      <c r="G9" s="284"/>
      <c r="H9" s="284"/>
      <c r="I9" s="284"/>
      <c r="J9" s="48"/>
      <c r="K9" s="284"/>
      <c r="L9" s="47" t="s">
        <v>31</v>
      </c>
      <c r="M9" s="46" t="s">
        <v>30</v>
      </c>
      <c r="N9" s="45" t="s">
        <v>29</v>
      </c>
      <c r="O9" s="47" t="s">
        <v>31</v>
      </c>
      <c r="P9" s="46" t="s">
        <v>30</v>
      </c>
      <c r="Q9" s="45" t="s">
        <v>29</v>
      </c>
      <c r="R9" s="47" t="s">
        <v>31</v>
      </c>
      <c r="S9" s="46" t="s">
        <v>30</v>
      </c>
      <c r="T9" s="45" t="s">
        <v>29</v>
      </c>
      <c r="U9" s="47" t="s">
        <v>31</v>
      </c>
      <c r="V9" s="46" t="s">
        <v>30</v>
      </c>
      <c r="W9" s="45" t="s">
        <v>29</v>
      </c>
      <c r="X9" s="47" t="s">
        <v>31</v>
      </c>
      <c r="Y9" s="46" t="s">
        <v>30</v>
      </c>
      <c r="Z9" s="45" t="s">
        <v>29</v>
      </c>
      <c r="AA9" s="288"/>
      <c r="AB9" s="290"/>
      <c r="AC9" s="282"/>
      <c r="AD9" s="283"/>
      <c r="AE9" s="291"/>
      <c r="AF9" s="291"/>
    </row>
    <row r="10" spans="1:32" s="17" customFormat="1" ht="66" customHeight="1">
      <c r="A10" s="34">
        <f>RANK(AE10,AE$10:AE$13,0)</f>
        <v>1</v>
      </c>
      <c r="B10" s="33">
        <v>31</v>
      </c>
      <c r="C10" s="32" t="s">
        <v>28</v>
      </c>
      <c r="D10" s="43" t="s">
        <v>27</v>
      </c>
      <c r="E10" s="42" t="s">
        <v>26</v>
      </c>
      <c r="F10" s="41">
        <v>1</v>
      </c>
      <c r="G10" s="40" t="s">
        <v>25</v>
      </c>
      <c r="H10" s="39" t="s">
        <v>24</v>
      </c>
      <c r="I10" s="38" t="s">
        <v>23</v>
      </c>
      <c r="J10" s="37" t="s">
        <v>22</v>
      </c>
      <c r="K10" s="36" t="s">
        <v>21</v>
      </c>
      <c r="L10" s="21">
        <v>220</v>
      </c>
      <c r="M10" s="24">
        <f>L10/3.5</f>
        <v>62.857142857142854</v>
      </c>
      <c r="N10" s="23">
        <f>RANK(M10,M$10:M$13,0)</f>
        <v>2</v>
      </c>
      <c r="O10" s="21">
        <v>220</v>
      </c>
      <c r="P10" s="24">
        <f>O10/3.5</f>
        <v>62.857142857142854</v>
      </c>
      <c r="Q10" s="23">
        <f>RANK(P10,P$10:P$13,0)</f>
        <v>1</v>
      </c>
      <c r="R10" s="21">
        <v>220.5</v>
      </c>
      <c r="S10" s="24">
        <f>R10/3.5</f>
        <v>63</v>
      </c>
      <c r="T10" s="23">
        <f>RANK(S10,S$10:S$13,0)</f>
        <v>2</v>
      </c>
      <c r="U10" s="21">
        <v>226.5</v>
      </c>
      <c r="V10" s="24">
        <f>U10/3.5</f>
        <v>64.71428571428571</v>
      </c>
      <c r="W10" s="23">
        <f>RANK(V10,V$10:V$18,0)</f>
        <v>2</v>
      </c>
      <c r="X10" s="21">
        <v>219</v>
      </c>
      <c r="Y10" s="24">
        <f>X10/3.5</f>
        <v>62.57142857142857</v>
      </c>
      <c r="Z10" s="23">
        <f>RANK(Y10,Y$10:Y$18,0)</f>
        <v>1</v>
      </c>
      <c r="AA10" s="22"/>
      <c r="AB10" s="20"/>
      <c r="AC10" s="21">
        <f>(L10+O10+R10+U10+X10)</f>
        <v>1106</v>
      </c>
      <c r="AD10" s="20"/>
      <c r="AE10" s="19">
        <f>(M10+P10+S10+V10+Y10)/5</f>
        <v>63.2</v>
      </c>
      <c r="AF10" s="18">
        <v>3</v>
      </c>
    </row>
    <row r="11" spans="1:32" s="17" customFormat="1" ht="66" customHeight="1">
      <c r="A11" s="34">
        <f>RANK(AE11,AE$10:AE$13,0)</f>
        <v>2</v>
      </c>
      <c r="B11" s="33">
        <v>10</v>
      </c>
      <c r="C11" s="32"/>
      <c r="D11" s="31" t="s">
        <v>20</v>
      </c>
      <c r="E11" s="30"/>
      <c r="F11" s="29">
        <v>2</v>
      </c>
      <c r="G11" s="35" t="s">
        <v>19</v>
      </c>
      <c r="H11" s="27" t="s">
        <v>18</v>
      </c>
      <c r="I11" s="26" t="s">
        <v>6</v>
      </c>
      <c r="J11" s="26" t="s">
        <v>6</v>
      </c>
      <c r="K11" s="25" t="s">
        <v>5</v>
      </c>
      <c r="L11" s="21">
        <v>224</v>
      </c>
      <c r="M11" s="24">
        <f>L11/3.5</f>
        <v>64</v>
      </c>
      <c r="N11" s="23">
        <f>RANK(M11,M$10:M$13,0)</f>
        <v>1</v>
      </c>
      <c r="O11" s="21">
        <v>213</v>
      </c>
      <c r="P11" s="24">
        <f>O11/3.5</f>
        <v>60.857142857142854</v>
      </c>
      <c r="Q11" s="23">
        <f>RANK(P11,P$10:P$13,0)</f>
        <v>3</v>
      </c>
      <c r="R11" s="21">
        <v>212.5</v>
      </c>
      <c r="S11" s="24">
        <f>R11/3.5</f>
        <v>60.714285714285715</v>
      </c>
      <c r="T11" s="23">
        <f>RANK(S11,S$10:S$13,0)</f>
        <v>4</v>
      </c>
      <c r="U11" s="21">
        <v>228</v>
      </c>
      <c r="V11" s="24">
        <f>U11/3.5</f>
        <v>65.14285714285714</v>
      </c>
      <c r="W11" s="23">
        <f>RANK(V11,V$10:V$18,0)</f>
        <v>1</v>
      </c>
      <c r="X11" s="21">
        <v>213</v>
      </c>
      <c r="Y11" s="24">
        <f>X11/3.5</f>
        <v>60.857142857142854</v>
      </c>
      <c r="Z11" s="23">
        <f>RANK(Y11,Y$10:Y$18,0)</f>
        <v>2</v>
      </c>
      <c r="AA11" s="22"/>
      <c r="AB11" s="20"/>
      <c r="AC11" s="21">
        <f>(L11+O11+R11+U11+X11)</f>
        <v>1090.5</v>
      </c>
      <c r="AD11" s="20"/>
      <c r="AE11" s="19">
        <f>(M11+P11+S11+V11+Y11)/5</f>
        <v>62.31428571428571</v>
      </c>
      <c r="AF11" s="18">
        <v>3</v>
      </c>
    </row>
    <row r="12" spans="1:32" s="17" customFormat="1" ht="66" customHeight="1">
      <c r="A12" s="34">
        <f>RANK(AE12,AE$10:AE$13,0)</f>
        <v>3</v>
      </c>
      <c r="B12" s="33">
        <v>6</v>
      </c>
      <c r="C12" s="32"/>
      <c r="D12" s="31" t="s">
        <v>17</v>
      </c>
      <c r="E12" s="30" t="s">
        <v>16</v>
      </c>
      <c r="F12" s="29">
        <v>2</v>
      </c>
      <c r="G12" s="28" t="s">
        <v>15</v>
      </c>
      <c r="H12" s="27" t="s">
        <v>14</v>
      </c>
      <c r="I12" s="26" t="s">
        <v>13</v>
      </c>
      <c r="J12" s="26" t="s">
        <v>12</v>
      </c>
      <c r="K12" s="25" t="s">
        <v>11</v>
      </c>
      <c r="L12" s="21">
        <v>211</v>
      </c>
      <c r="M12" s="24">
        <f>L12/3.5</f>
        <v>60.285714285714285</v>
      </c>
      <c r="N12" s="23">
        <f>RANK(M12,M$10:M$13,0)</f>
        <v>3</v>
      </c>
      <c r="O12" s="21">
        <v>214</v>
      </c>
      <c r="P12" s="24">
        <f>O12/3.5</f>
        <v>61.142857142857146</v>
      </c>
      <c r="Q12" s="23">
        <f>RANK(P12,P$10:P$13,0)</f>
        <v>2</v>
      </c>
      <c r="R12" s="21">
        <v>219.5</v>
      </c>
      <c r="S12" s="24">
        <f>R12/3.5</f>
        <v>62.714285714285715</v>
      </c>
      <c r="T12" s="23">
        <f>RANK(S12,S$10:S$13,0)</f>
        <v>3</v>
      </c>
      <c r="U12" s="21">
        <v>220.5</v>
      </c>
      <c r="V12" s="24">
        <f>U12/3.5</f>
        <v>63</v>
      </c>
      <c r="W12" s="23">
        <f>RANK(V12,V$10:V$18,0)</f>
        <v>3</v>
      </c>
      <c r="X12" s="21">
        <v>210.5</v>
      </c>
      <c r="Y12" s="24">
        <f>X12/3.5</f>
        <v>60.142857142857146</v>
      </c>
      <c r="Z12" s="23">
        <f>RANK(Y12,Y$10:Y$18,0)</f>
        <v>3</v>
      </c>
      <c r="AA12" s="22"/>
      <c r="AB12" s="20"/>
      <c r="AC12" s="21">
        <f>(L12+O12+R12+U12+X12)</f>
        <v>1075.5</v>
      </c>
      <c r="AD12" s="20"/>
      <c r="AE12" s="19">
        <f>(M12+P12+S12+V12+Y12)/5</f>
        <v>61.457142857142856</v>
      </c>
      <c r="AF12" s="18" t="s">
        <v>4</v>
      </c>
    </row>
    <row r="13" spans="1:32" s="17" customFormat="1" ht="66" customHeight="1">
      <c r="A13" s="34">
        <f>RANK(AE13,AE$10:AE$13,0)</f>
        <v>4</v>
      </c>
      <c r="B13" s="33">
        <v>11</v>
      </c>
      <c r="C13" s="32"/>
      <c r="D13" s="31" t="s">
        <v>10</v>
      </c>
      <c r="E13" s="30" t="s">
        <v>9</v>
      </c>
      <c r="F13" s="29" t="s">
        <v>4</v>
      </c>
      <c r="G13" s="28" t="s">
        <v>8</v>
      </c>
      <c r="H13" s="27" t="s">
        <v>7</v>
      </c>
      <c r="I13" s="26" t="s">
        <v>6</v>
      </c>
      <c r="J13" s="26" t="s">
        <v>6</v>
      </c>
      <c r="K13" s="25" t="s">
        <v>5</v>
      </c>
      <c r="L13" s="21">
        <v>210</v>
      </c>
      <c r="M13" s="24">
        <f>L13/3.5</f>
        <v>60</v>
      </c>
      <c r="N13" s="23">
        <f>RANK(M13,M$10:M$13,0)</f>
        <v>4</v>
      </c>
      <c r="O13" s="21">
        <v>205.5</v>
      </c>
      <c r="P13" s="24">
        <f>O13/3.5</f>
        <v>58.714285714285715</v>
      </c>
      <c r="Q13" s="23">
        <f>RANK(P13,P$10:P$13,0)</f>
        <v>4</v>
      </c>
      <c r="R13" s="21">
        <v>221.5</v>
      </c>
      <c r="S13" s="24">
        <f>R13/3.5</f>
        <v>63.285714285714285</v>
      </c>
      <c r="T13" s="23">
        <f>RANK(S13,S$10:S$13,0)</f>
        <v>1</v>
      </c>
      <c r="U13" s="21">
        <v>215.5</v>
      </c>
      <c r="V13" s="24">
        <f>U13/3.5</f>
        <v>61.57142857142857</v>
      </c>
      <c r="W13" s="23">
        <f>RANK(V13,V$10:V$18,0)</f>
        <v>4</v>
      </c>
      <c r="X13" s="21">
        <v>207</v>
      </c>
      <c r="Y13" s="24">
        <f>X13/3.5</f>
        <v>59.142857142857146</v>
      </c>
      <c r="Z13" s="23">
        <f>RANK(Y13,Y$10:Y$18,0)</f>
        <v>4</v>
      </c>
      <c r="AA13" s="22"/>
      <c r="AB13" s="20"/>
      <c r="AC13" s="21">
        <f>(L13+O13+R13+U13+X13)</f>
        <v>1059.5</v>
      </c>
      <c r="AD13" s="20"/>
      <c r="AE13" s="19">
        <f>(M13+P13+S13+V13+Y13)/5</f>
        <v>60.542857142857144</v>
      </c>
      <c r="AF13" s="18" t="s">
        <v>4</v>
      </c>
    </row>
    <row r="14" spans="4:31" s="7" customFormat="1" ht="83.25" customHeight="1">
      <c r="D14" s="16" t="s">
        <v>3</v>
      </c>
      <c r="E14" s="15"/>
      <c r="F14" s="15"/>
      <c r="G14" s="13"/>
      <c r="I14" s="14"/>
      <c r="J14" s="13"/>
      <c r="K14" s="12" t="s">
        <v>2</v>
      </c>
      <c r="L14" s="11"/>
      <c r="M14" s="10"/>
      <c r="O14" s="9"/>
      <c r="P14" s="8"/>
      <c r="R14" s="11"/>
      <c r="S14" s="10"/>
      <c r="U14" s="9"/>
      <c r="V14" s="8"/>
      <c r="X14" s="9"/>
      <c r="Y14" s="8"/>
      <c r="AE14" s="8"/>
    </row>
    <row r="15" spans="4:31" s="7" customFormat="1" ht="69" customHeight="1">
      <c r="D15" s="16" t="s">
        <v>1</v>
      </c>
      <c r="E15" s="15"/>
      <c r="F15" s="15"/>
      <c r="G15" s="13"/>
      <c r="I15" s="14"/>
      <c r="J15" s="13"/>
      <c r="K15" s="12" t="s">
        <v>0</v>
      </c>
      <c r="L15" s="11"/>
      <c r="M15" s="10"/>
      <c r="O15" s="9"/>
      <c r="P15" s="8"/>
      <c r="R15" s="11"/>
      <c r="S15" s="10"/>
      <c r="U15" s="9"/>
      <c r="V15" s="8"/>
      <c r="X15" s="9"/>
      <c r="Y15" s="8"/>
      <c r="AE15" s="8"/>
    </row>
    <row r="16" spans="11:19" ht="48" customHeight="1">
      <c r="K16" s="6"/>
      <c r="L16" s="5"/>
      <c r="M16" s="4"/>
      <c r="R16" s="5"/>
      <c r="S16" s="4"/>
    </row>
    <row r="17" spans="12:19" ht="12.75">
      <c r="L17" s="5"/>
      <c r="M17" s="4"/>
      <c r="R17" s="5"/>
      <c r="S17" s="4"/>
    </row>
    <row r="18" spans="11:19" ht="12.75">
      <c r="K18" s="4"/>
      <c r="L18" s="5"/>
      <c r="M18" s="4"/>
      <c r="R18" s="5"/>
      <c r="S18" s="4"/>
    </row>
  </sheetData>
  <sheetProtection/>
  <protectedRanges>
    <protectedRange sqref="K10" name="Диапазон1_3_1_1_3_11_1_1_3_1_1_2_2_1"/>
    <protectedRange sqref="K11 K13" name="Диапазон1_3_1_1_3_11_1_1_3_1_1_2_2_1_5"/>
    <protectedRange sqref="K12" name="Диапазон1_3_1_1_3_11_1_1_3_1_1_2_2_1_5_1"/>
  </protectedRanges>
  <mergeCells count="28">
    <mergeCell ref="H8:H9"/>
    <mergeCell ref="A1:AE1"/>
    <mergeCell ref="A2:AF2"/>
    <mergeCell ref="A3:AF3"/>
    <mergeCell ref="A4:AF4"/>
    <mergeCell ref="A5:AF5"/>
    <mergeCell ref="R8:T8"/>
    <mergeCell ref="A6:AF6"/>
    <mergeCell ref="AB7:AF7"/>
    <mergeCell ref="A8:A9"/>
    <mergeCell ref="B8:B9"/>
    <mergeCell ref="C8:C9"/>
    <mergeCell ref="D8:D9"/>
    <mergeCell ref="E8:E9"/>
    <mergeCell ref="F8:F9"/>
    <mergeCell ref="G8:G9"/>
    <mergeCell ref="AE8:AE9"/>
    <mergeCell ref="AF8:AF9"/>
    <mergeCell ref="U8:W8"/>
    <mergeCell ref="X8:Z8"/>
    <mergeCell ref="AA8:AA9"/>
    <mergeCell ref="AB8:AB9"/>
    <mergeCell ref="AC8:AC9"/>
    <mergeCell ref="AD8:AD9"/>
    <mergeCell ref="I8:I9"/>
    <mergeCell ref="K8:K9"/>
    <mergeCell ref="L8:N8"/>
    <mergeCell ref="O8:Q8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2018-05-27T15:50:46Z</dcterms:created>
  <dcterms:modified xsi:type="dcterms:W3CDTF">2018-05-29T15:25:40Z</dcterms:modified>
  <cp:category/>
  <cp:version/>
  <cp:contentType/>
  <cp:contentStatus/>
</cp:coreProperties>
</file>