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5230" windowHeight="11880" tabRatio="853" activeTab="0"/>
  </bookViews>
  <sheets>
    <sheet name="CEN 160" sheetId="1" r:id="rId1"/>
    <sheet name="1 ЭТАП" sheetId="2" state="hidden" r:id="rId2"/>
    <sheet name="2 ЭТАПА" sheetId="3" state="hidden" r:id="rId3"/>
    <sheet name="4 ЭТАПА" sheetId="4" state="hidden" r:id="rId4"/>
    <sheet name="5 ЭТАПОВ" sheetId="5" state="hidden" r:id="rId5"/>
    <sheet name="6 ЭТАПОВ " sheetId="6" state="hidden" r:id="rId6"/>
    <sheet name="1 ЭТАП ОГР" sheetId="7" state="hidden" r:id="rId7"/>
    <sheet name="CENYH 80" sheetId="8" state="hidden" r:id="rId8"/>
    <sheet name="4 ЭТАПА ОГР" sheetId="9" state="hidden" r:id="rId9"/>
  </sheets>
  <externalReferences>
    <externalReference r:id="rId12"/>
  </externalReferences>
  <definedNames>
    <definedName name="_xlnm.Print_Titles" localSheetId="1">'1 ЭТАП'!$7:$8</definedName>
    <definedName name="_xlnm.Print_Titles" localSheetId="6">'1 ЭТАП ОГР'!$7:$8</definedName>
    <definedName name="_xlnm.Print_Titles" localSheetId="2">'2 ЭТАПА'!$9:$11</definedName>
    <definedName name="_xlnm.Print_Titles" localSheetId="3">'4 ЭТАПА'!$9:$13</definedName>
    <definedName name="_xlnm.Print_Titles" localSheetId="8">'4 ЭТАПА ОГР'!$9:$13</definedName>
    <definedName name="_xlnm.Print_Titles" localSheetId="4">'5 ЭТАПОВ'!$9:$14</definedName>
    <definedName name="_xlnm.Print_Titles" localSheetId="5">'6 ЭТАПОВ '!$9:$15</definedName>
    <definedName name="_xlnm.Print_Titles" localSheetId="0">'CEN 160'!$10:$16</definedName>
    <definedName name="_xlnm.Print_Area" localSheetId="1">'1 ЭТАП'!$A$1:$P$12</definedName>
    <definedName name="_xlnm.Print_Area" localSheetId="6">'1 ЭТАП ОГР'!$A$1:$Q$12</definedName>
    <definedName name="_xlnm.Print_Area" localSheetId="2">'2 ЭТАПА'!$A$2:$S$16</definedName>
    <definedName name="_xlnm.Print_Area" localSheetId="3">'4 ЭТАПА'!$A$2:$S$22</definedName>
    <definedName name="_xlnm.Print_Area" localSheetId="8">'4 ЭТАПА ОГР'!$A$2:$T$23</definedName>
    <definedName name="_xlnm.Print_Area" localSheetId="4">'5 ЭТАПОВ'!$A$2:$S$28</definedName>
    <definedName name="_xlnm.Print_Area" localSheetId="5">'6 ЭТАПОВ '!$A$2:$S$25</definedName>
    <definedName name="_xlnm.Print_Area" localSheetId="0">'CEN 160'!$A$2:$S$50</definedName>
  </definedNames>
  <calcPr fullCalcOnLoad="1"/>
</workbook>
</file>

<file path=xl/sharedStrings.xml><?xml version="1.0" encoding="utf-8"?>
<sst xmlns="http://schemas.openxmlformats.org/spreadsheetml/2006/main" count="535" uniqueCount="122">
  <si>
    <t>Дистанционные конные пробеги</t>
  </si>
  <si>
    <t>Технические результаты</t>
  </si>
  <si>
    <t>Этап</t>
  </si>
  <si>
    <t>Скорость
на этапе</t>
  </si>
  <si>
    <t>Средняя 
скорость</t>
  </si>
  <si>
    <t>км</t>
  </si>
  <si>
    <t>этап</t>
  </si>
  <si>
    <t>Время 
на этапе</t>
  </si>
  <si>
    <t>Стартовый №</t>
  </si>
  <si>
    <t>Место проведения (регион, КСК)</t>
  </si>
  <si>
    <t>Дата проведения</t>
  </si>
  <si>
    <t>Место</t>
  </si>
  <si>
    <t>Рег.№</t>
  </si>
  <si>
    <t>Звание, разряд</t>
  </si>
  <si>
    <t>Владелец</t>
  </si>
  <si>
    <t>Команда, регион</t>
  </si>
  <si>
    <t>Вып.
норм.</t>
  </si>
  <si>
    <t>КМС</t>
  </si>
  <si>
    <t>002319</t>
  </si>
  <si>
    <t>Марсель И.</t>
  </si>
  <si>
    <t>Московская обл.</t>
  </si>
  <si>
    <t>Главный судья</t>
  </si>
  <si>
    <t>Главный секретарь</t>
  </si>
  <si>
    <t>Время
старта</t>
  </si>
  <si>
    <t>Время
финиша</t>
  </si>
  <si>
    <t>Вход в
вет.зону</t>
  </si>
  <si>
    <t>Время
восстан.</t>
  </si>
  <si>
    <t>Общее
время</t>
  </si>
  <si>
    <t>Время отдыха:</t>
  </si>
  <si>
    <t>1 этап:</t>
  </si>
  <si>
    <t>2 этап:</t>
  </si>
  <si>
    <t>3 этап:</t>
  </si>
  <si>
    <t>4 этап:</t>
  </si>
  <si>
    <t>5 этап:</t>
  </si>
  <si>
    <t>6 этап:</t>
  </si>
  <si>
    <r>
      <t xml:space="preserve">МАЗУРОВА </t>
    </r>
    <r>
      <rPr>
        <sz val="9"/>
        <rFont val="Verdana"/>
        <family val="2"/>
      </rPr>
      <t>Елена, 1992</t>
    </r>
  </si>
  <si>
    <r>
      <t>ПОТОК-98</t>
    </r>
    <r>
      <rPr>
        <sz val="9"/>
        <rFont val="Verdana"/>
        <family val="2"/>
      </rPr>
      <t xml:space="preserve"> 
рыж., мер., трак., Телец, к/з им. Кирова</t>
    </r>
  </si>
  <si>
    <r>
      <t xml:space="preserve">ПОТОК-98 
</t>
    </r>
    <r>
      <rPr>
        <sz val="9"/>
        <rFont val="Verdana"/>
        <family val="2"/>
      </rPr>
      <t>рыж., мер., трак., Телец, к/з им. Кирова</t>
    </r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</si>
  <si>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</si>
  <si>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ЛОШАДИ- г.р.</t>
    </r>
    <r>
      <rPr>
        <sz val="9"/>
        <rFont val="Verdana"/>
        <family val="2"/>
      </rPr>
      <t xml:space="preserve"> масть, пол, порода, отец, место рождения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</si>
  <si>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</si>
  <si>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r>
      <t xml:space="preserve">ФАМИЛИЯ, </t>
    </r>
    <r>
      <rPr>
        <sz val="9"/>
        <rFont val="Verdana"/>
        <family val="2"/>
      </rPr>
      <t>Имя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всадника</t>
    </r>
  </si>
  <si>
    <r>
      <t>ФАМИЛИЯ,</t>
    </r>
    <r>
      <rPr>
        <sz val="9"/>
        <rFont val="Verdana"/>
        <family val="2"/>
      </rPr>
      <t xml:space="preserve"> Имя всадника</t>
    </r>
  </si>
  <si>
    <t>001234</t>
  </si>
  <si>
    <t>003456</t>
  </si>
  <si>
    <r>
      <t xml:space="preserve">Дистанция CEN </t>
    </r>
    <r>
      <rPr>
        <sz val="12"/>
        <color indexed="10"/>
        <rFont val="Verdana"/>
        <family val="2"/>
      </rPr>
      <t>XX</t>
    </r>
    <r>
      <rPr>
        <sz val="12"/>
        <rFont val="Verdana"/>
        <family val="2"/>
      </rPr>
      <t xml:space="preserve"> км</t>
    </r>
  </si>
  <si>
    <t>Зачет для детей/юношей и юниоров/молодых лошадей и т.п. (если есть)</t>
  </si>
  <si>
    <t>НАЗВАНИЕ СОРЕВНОВАНИЙ (НАПИСАТЬ КАК В ПОЛОЖЕНИИ)</t>
  </si>
  <si>
    <t>Place</t>
  </si>
  <si>
    <t>Rider_ID</t>
  </si>
  <si>
    <t>Horse_ID</t>
  </si>
  <si>
    <t>SPh</t>
  </si>
  <si>
    <t>SAver</t>
  </si>
  <si>
    <t>TTime</t>
  </si>
  <si>
    <r>
      <t xml:space="preserve">Дистанция CEN </t>
    </r>
    <r>
      <rPr>
        <sz val="12"/>
        <color indexed="10"/>
        <rFont val="Verdana"/>
        <family val="2"/>
      </rPr>
      <t>XX</t>
    </r>
    <r>
      <rPr>
        <sz val="12"/>
        <rFont val="Verdana"/>
        <family val="2"/>
      </rPr>
      <t xml:space="preserve"> км (с ограничением скорости)</t>
    </r>
  </si>
  <si>
    <r>
      <rPr>
        <b/>
        <u val="single"/>
        <sz val="10"/>
        <rFont val="Verdana"/>
        <family val="2"/>
      </rPr>
      <t>Итого:</t>
    </r>
    <r>
      <rPr>
        <sz val="10"/>
        <rFont val="Verdana"/>
        <family val="2"/>
      </rPr>
      <t xml:space="preserve">
общее время и время восстан.</t>
    </r>
  </si>
  <si>
    <r>
      <t>Итого: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общее время и время восстан.</t>
    </r>
  </si>
  <si>
    <t>ч/в
Московская обл.</t>
  </si>
  <si>
    <t>Яганов И.</t>
  </si>
  <si>
    <t>ч/в
КБР</t>
  </si>
  <si>
    <t>Квалификационные соревнования CEN 1* 80, CENYH 1*80, CEN 40</t>
  </si>
  <si>
    <t>Россия, Кабардино-Балкарская Республика, с. Нартан, КФХ "Гуэрэн"</t>
  </si>
  <si>
    <t>Махов А.</t>
  </si>
  <si>
    <t>ВАСИЛЬЕВА
Екатерина</t>
  </si>
  <si>
    <t>021991</t>
  </si>
  <si>
    <t>МАХОВ             Ахмед</t>
  </si>
  <si>
    <t>027588</t>
  </si>
  <si>
    <t>005386</t>
  </si>
  <si>
    <t>019242</t>
  </si>
  <si>
    <t>Абазов А.</t>
  </si>
  <si>
    <t>019239</t>
  </si>
  <si>
    <t>019237</t>
  </si>
  <si>
    <t>б/р</t>
  </si>
  <si>
    <t>"Family Horse"
КБР</t>
  </si>
  <si>
    <t>21 октября 2018</t>
  </si>
  <si>
    <t>Дистанция CENYH 1* 80 км (с ограничением скорости)</t>
  </si>
  <si>
    <t>САЛАХАДИН-13                  т.гнед., жер., п/к, Саратов,КБР</t>
  </si>
  <si>
    <t>АБУ-13                                    гнед., жер., п/к, Шериф, КБР</t>
  </si>
  <si>
    <t>ЦИПИНОВ   Ислам</t>
  </si>
  <si>
    <t>МАХОВ Ахмед</t>
  </si>
  <si>
    <r>
      <t xml:space="preserve">ФИГУРА-13 </t>
    </r>
    <r>
      <rPr>
        <sz val="9"/>
        <rFont val="Verdana"/>
        <family val="2"/>
      </rPr>
      <t>сер., коб., п/к, Конан,КБР</t>
    </r>
  </si>
  <si>
    <r>
      <t xml:space="preserve">САЛАХАДИН-13   </t>
    </r>
    <r>
      <rPr>
        <sz val="9"/>
        <rFont val="Verdana"/>
        <family val="2"/>
      </rPr>
      <t>т.гнед., жер., п/к, Саратов,КБР</t>
    </r>
  </si>
  <si>
    <r>
      <t xml:space="preserve">АБУ-13
</t>
    </r>
    <r>
      <rPr>
        <sz val="9"/>
        <rFont val="Verdana"/>
        <family val="2"/>
      </rPr>
      <t>гнед., жер., п/к, Шериф, КБР</t>
    </r>
  </si>
  <si>
    <t>ч/в КБР</t>
  </si>
  <si>
    <t>БАЖДУГОВ
Асланбек</t>
  </si>
  <si>
    <t>019296</t>
  </si>
  <si>
    <t>Баджугов А.</t>
  </si>
  <si>
    <r>
      <t xml:space="preserve">КУРМАН-13
</t>
    </r>
    <r>
      <rPr>
        <sz val="9"/>
        <rFont val="Verdana"/>
        <family val="2"/>
      </rPr>
      <t>гн., мер., кабард., Альдар, КБР</t>
    </r>
    <r>
      <rPr>
        <b/>
        <sz val="9"/>
        <rFont val="Verdana"/>
        <family val="2"/>
      </rPr>
      <t xml:space="preserve">
</t>
    </r>
  </si>
  <si>
    <t>снят
хромота</t>
  </si>
  <si>
    <t>Филатова И., ВК, Липецкая обл.</t>
  </si>
  <si>
    <r>
      <t xml:space="preserve">СИБЕКОВ
</t>
    </r>
    <r>
      <rPr>
        <sz val="9"/>
        <rFont val="Verdana"/>
        <family val="2"/>
      </rPr>
      <t>Артур</t>
    </r>
  </si>
  <si>
    <t>3</t>
  </si>
  <si>
    <r>
      <t xml:space="preserve">НЕФЕДОВА
</t>
    </r>
    <r>
      <rPr>
        <sz val="9"/>
        <rFont val="Verdana"/>
        <family val="2"/>
      </rPr>
      <t>Анастасия</t>
    </r>
  </si>
  <si>
    <r>
      <t xml:space="preserve">ГЕКИЕВ
</t>
    </r>
    <r>
      <rPr>
        <sz val="9"/>
        <rFont val="Verdana"/>
        <family val="2"/>
      </rPr>
      <t>Руслан</t>
    </r>
  </si>
  <si>
    <r>
      <t xml:space="preserve">ГЯТОВ
</t>
    </r>
    <r>
      <rPr>
        <sz val="9"/>
        <rFont val="Verdana"/>
        <family val="2"/>
      </rPr>
      <t>Шамиль</t>
    </r>
  </si>
  <si>
    <r>
      <t xml:space="preserve">ЗУХОВ
</t>
    </r>
    <r>
      <rPr>
        <sz val="9"/>
        <rFont val="Verdana"/>
        <family val="2"/>
      </rPr>
      <t>Замир</t>
    </r>
  </si>
  <si>
    <t>МС</t>
  </si>
  <si>
    <r>
      <t xml:space="preserve">БАРС-08
</t>
    </r>
    <r>
      <rPr>
        <sz val="9"/>
        <rFont val="Verdana"/>
        <family val="2"/>
      </rPr>
      <t xml:space="preserve">сер., мер., англ. терск., Пиман, КФК "Конник" </t>
    </r>
  </si>
  <si>
    <t>012912</t>
  </si>
  <si>
    <t>Гекиев Р.</t>
  </si>
  <si>
    <t>018679</t>
  </si>
  <si>
    <r>
      <t xml:space="preserve">БАРБАРА-08
</t>
    </r>
    <r>
      <rPr>
        <sz val="9"/>
        <rFont val="Verdana"/>
        <family val="2"/>
      </rPr>
      <t>гн., коб., полукр., Карагез, КБР</t>
    </r>
  </si>
  <si>
    <t>012071</t>
  </si>
  <si>
    <t>010104</t>
  </si>
  <si>
    <t>018133</t>
  </si>
  <si>
    <t>Андрухаев З.</t>
  </si>
  <si>
    <t>003162</t>
  </si>
  <si>
    <t>000141</t>
  </si>
  <si>
    <t>019482</t>
  </si>
  <si>
    <t>010704</t>
  </si>
  <si>
    <t>007274</t>
  </si>
  <si>
    <t>мужчины, женщины</t>
  </si>
  <si>
    <t>Демченко Е., ВК, Респ. Адыгея</t>
  </si>
  <si>
    <t>18 ноября 2018 г.</t>
  </si>
  <si>
    <t>снят
метаболика</t>
  </si>
  <si>
    <t>ЧЕМПИОНАТ РОССИИ гр. А</t>
  </si>
  <si>
    <t>Дистанция CEN 3* 160 км</t>
  </si>
  <si>
    <t>КБР</t>
  </si>
  <si>
    <t>РСО-Алания</t>
  </si>
  <si>
    <r>
      <t xml:space="preserve">КАРАГЕЗ-09
</t>
    </r>
    <r>
      <rPr>
        <sz val="9"/>
        <rFont val="Verdana"/>
        <family val="2"/>
      </rPr>
      <t>вор., мер., кабард., Бакарий, КБР</t>
    </r>
  </si>
  <si>
    <r>
      <t>ЧИНГИСХАН-08</t>
    </r>
    <r>
      <rPr>
        <sz val="9"/>
        <rFont val="Verdana"/>
        <family val="2"/>
      </rPr>
      <t xml:space="preserve">
т.-гн., мер., кабард., Адыгеец, КБР</t>
    </r>
  </si>
  <si>
    <r>
      <t xml:space="preserve">ШЕРИФ-08
</t>
    </r>
    <r>
      <rPr>
        <sz val="9"/>
        <rFont val="Verdana"/>
        <family val="2"/>
      </rPr>
      <t xml:space="preserve">т.-гн., жер., кабард., Оракул, КБР 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</si>
</sst>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h]:mm:ss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9"/>
      <color indexed="36"/>
      <name val="Arial Cyr"/>
      <family val="0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2"/>
      <color indexed="10"/>
      <name val="Verdana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u val="single"/>
      <sz val="10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6" fillId="0" borderId="0" xfId="60" applyFont="1" applyAlignment="1" applyProtection="1">
      <alignment vertical="center" wrapText="1"/>
      <protection locked="0"/>
    </xf>
    <xf numFmtId="0" fontId="10" fillId="0" borderId="0" xfId="60" applyAlignment="1" applyProtection="1">
      <alignment vertical="center"/>
      <protection locked="0"/>
    </xf>
    <xf numFmtId="0" fontId="10" fillId="0" borderId="0" xfId="56" applyFont="1" applyAlignment="1" applyProtection="1">
      <alignment vertical="center"/>
      <protection locked="0"/>
    </xf>
    <xf numFmtId="0" fontId="10" fillId="0" borderId="0" xfId="60" applyFont="1" applyAlignment="1" applyProtection="1">
      <alignment vertical="center"/>
      <protection locked="0"/>
    </xf>
    <xf numFmtId="0" fontId="13" fillId="0" borderId="0" xfId="60" applyFont="1" applyAlignment="1" applyProtection="1">
      <alignment vertical="center"/>
      <protection locked="0"/>
    </xf>
    <xf numFmtId="0" fontId="3" fillId="0" borderId="0" xfId="60" applyFont="1" applyAlignment="1" applyProtection="1">
      <alignment vertical="center"/>
      <protection locked="0"/>
    </xf>
    <xf numFmtId="0" fontId="15" fillId="0" borderId="0" xfId="60" applyFont="1" applyProtection="1">
      <alignment/>
      <protection locked="0"/>
    </xf>
    <xf numFmtId="0" fontId="15" fillId="0" borderId="0" xfId="60" applyFont="1" applyAlignment="1" applyProtection="1">
      <alignment wrapText="1"/>
      <protection locked="0"/>
    </xf>
    <xf numFmtId="0" fontId="15" fillId="0" borderId="0" xfId="60" applyFont="1" applyAlignment="1" applyProtection="1">
      <alignment shrinkToFit="1"/>
      <protection locked="0"/>
    </xf>
    <xf numFmtId="0" fontId="16" fillId="0" borderId="0" xfId="60" applyFont="1" applyProtection="1">
      <alignment/>
      <protection locked="0"/>
    </xf>
    <xf numFmtId="0" fontId="3" fillId="0" borderId="0" xfId="56" applyFont="1" applyAlignment="1" applyProtection="1">
      <alignment vertical="center"/>
      <protection locked="0"/>
    </xf>
    <xf numFmtId="0" fontId="18" fillId="0" borderId="0" xfId="56" applyFont="1" applyAlignment="1" applyProtection="1">
      <alignment vertical="center"/>
      <protection locked="0"/>
    </xf>
    <xf numFmtId="0" fontId="4" fillId="0" borderId="0" xfId="56" applyFont="1" applyAlignment="1" applyProtection="1">
      <alignment vertical="center"/>
      <protection locked="0"/>
    </xf>
    <xf numFmtId="0" fontId="14" fillId="32" borderId="0" xfId="53" applyFont="1" applyFill="1" applyBorder="1" applyAlignment="1" applyProtection="1">
      <alignment horizontal="center" vertical="center"/>
      <protection locked="0"/>
    </xf>
    <xf numFmtId="0" fontId="17" fillId="32" borderId="0" xfId="53" applyFont="1" applyFill="1" applyBorder="1" applyAlignment="1" applyProtection="1">
      <alignment vertical="center"/>
      <protection locked="0"/>
    </xf>
    <xf numFmtId="0" fontId="17" fillId="32" borderId="0" xfId="53" applyFont="1" applyFill="1" applyBorder="1" applyAlignment="1" applyProtection="1">
      <alignment horizontal="right" vertical="center"/>
      <protection locked="0"/>
    </xf>
    <xf numFmtId="0" fontId="17" fillId="32" borderId="0" xfId="53" applyFont="1" applyFill="1" applyBorder="1" applyAlignment="1" applyProtection="1">
      <alignment horizontal="center" vertical="center"/>
      <protection locked="0"/>
    </xf>
    <xf numFmtId="0" fontId="4" fillId="0" borderId="0" xfId="58" applyFont="1" applyBorder="1" applyAlignment="1" applyProtection="1">
      <alignment horizontal="center" vertical="center" wrapText="1"/>
      <protection locked="0"/>
    </xf>
    <xf numFmtId="0" fontId="4" fillId="0" borderId="0" xfId="60" applyFont="1" applyFill="1" applyBorder="1" applyAlignment="1" applyProtection="1">
      <alignment horizontal="center" vertical="center"/>
      <protection locked="0"/>
    </xf>
    <xf numFmtId="0" fontId="8" fillId="0" borderId="0" xfId="62" applyFont="1" applyFill="1" applyBorder="1" applyAlignment="1" applyProtection="1">
      <alignment horizontal="left" vertical="center" wrapText="1" shrinkToFit="1"/>
      <protection locked="0"/>
    </xf>
    <xf numFmtId="0" fontId="7" fillId="0" borderId="0" xfId="63" applyFont="1" applyBorder="1" applyAlignment="1" applyProtection="1">
      <alignment horizontal="left" vertical="center" wrapText="1"/>
      <protection locked="0"/>
    </xf>
    <xf numFmtId="0" fontId="7" fillId="0" borderId="0" xfId="62" applyFont="1" applyFill="1" applyBorder="1" applyAlignment="1" applyProtection="1">
      <alignment horizontal="center" vertical="center" shrinkToFit="1"/>
      <protection locked="0"/>
    </xf>
    <xf numFmtId="0" fontId="8" fillId="0" borderId="0" xfId="63" applyFont="1" applyBorder="1" applyAlignment="1" applyProtection="1">
      <alignment horizontal="left" vertical="center" wrapText="1"/>
      <protection locked="0"/>
    </xf>
    <xf numFmtId="49" fontId="7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3" applyFont="1" applyBorder="1" applyAlignment="1" applyProtection="1">
      <alignment horizontal="center" vertical="center" wrapText="1"/>
      <protection locked="0"/>
    </xf>
    <xf numFmtId="21" fontId="17" fillId="0" borderId="0" xfId="53" applyNumberFormat="1" applyFont="1" applyBorder="1" applyAlignment="1" applyProtection="1">
      <alignment horizontal="center" vertical="center"/>
      <protection locked="0"/>
    </xf>
    <xf numFmtId="168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0" xfId="53" applyNumberFormat="1" applyFont="1" applyBorder="1" applyAlignment="1" applyProtection="1">
      <alignment horizontal="center" vertical="center"/>
      <protection locked="0"/>
    </xf>
    <xf numFmtId="2" fontId="17" fillId="0" borderId="0" xfId="53" applyNumberFormat="1" applyFont="1" applyBorder="1" applyAlignment="1" applyProtection="1">
      <alignment horizontal="center" vertical="center"/>
      <protection locked="0"/>
    </xf>
    <xf numFmtId="168" fontId="20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56" applyFont="1" applyBorder="1" applyAlignment="1" applyProtection="1">
      <alignment horizontal="center" vertical="center" wrapText="1"/>
      <protection locked="0"/>
    </xf>
    <xf numFmtId="0" fontId="7" fillId="0" borderId="0" xfId="63" applyFont="1" applyBorder="1" applyAlignment="1" applyProtection="1">
      <alignment horizontal="center" vertical="center"/>
      <protection locked="0"/>
    </xf>
    <xf numFmtId="49" fontId="7" fillId="0" borderId="0" xfId="63" applyNumberFormat="1" applyFont="1" applyBorder="1" applyAlignment="1" applyProtection="1">
      <alignment horizontal="center" vertical="center"/>
      <protection locked="0"/>
    </xf>
    <xf numFmtId="0" fontId="7" fillId="0" borderId="0" xfId="56" applyFont="1" applyBorder="1" applyAlignment="1" applyProtection="1">
      <alignment horizontal="center" vertical="center" wrapText="1"/>
      <protection locked="0"/>
    </xf>
    <xf numFmtId="0" fontId="4" fillId="0" borderId="0" xfId="56" applyFont="1" applyBorder="1" applyAlignment="1" applyProtection="1">
      <alignment horizontal="center" vertical="center" wrapText="1"/>
      <protection locked="0"/>
    </xf>
    <xf numFmtId="0" fontId="14" fillId="32" borderId="10" xfId="53" applyFont="1" applyFill="1" applyBorder="1" applyAlignment="1" applyProtection="1">
      <alignment horizontal="center" vertical="center"/>
      <protection locked="0"/>
    </xf>
    <xf numFmtId="0" fontId="10" fillId="0" borderId="0" xfId="61" applyAlignment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16" fillId="0" borderId="0" xfId="61" applyFont="1" applyProtection="1">
      <alignment/>
      <protection locked="0"/>
    </xf>
    <xf numFmtId="0" fontId="15" fillId="0" borderId="0" xfId="61" applyFont="1" applyProtection="1">
      <alignment/>
      <protection locked="0"/>
    </xf>
    <xf numFmtId="0" fontId="15" fillId="0" borderId="0" xfId="61" applyFont="1" applyAlignment="1" applyProtection="1">
      <alignment shrinkToFit="1"/>
      <protection locked="0"/>
    </xf>
    <xf numFmtId="0" fontId="15" fillId="0" borderId="0" xfId="61" applyFont="1" applyAlignment="1" applyProtection="1">
      <alignment wrapText="1"/>
      <protection locked="0"/>
    </xf>
    <xf numFmtId="0" fontId="3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 wrapText="1"/>
      <protection locked="0"/>
    </xf>
    <xf numFmtId="0" fontId="17" fillId="0" borderId="11" xfId="56" applyFont="1" applyBorder="1" applyAlignment="1" applyProtection="1">
      <alignment horizontal="center" vertical="center" wrapText="1"/>
      <protection locked="0"/>
    </xf>
    <xf numFmtId="0" fontId="17" fillId="32" borderId="12" xfId="53" applyFont="1" applyFill="1" applyBorder="1" applyAlignment="1" applyProtection="1">
      <alignment horizontal="right" vertical="center"/>
      <protection locked="0"/>
    </xf>
    <xf numFmtId="0" fontId="14" fillId="32" borderId="13" xfId="53" applyFont="1" applyFill="1" applyBorder="1" applyAlignment="1" applyProtection="1">
      <alignment horizontal="center" vertical="center"/>
      <protection locked="0"/>
    </xf>
    <xf numFmtId="0" fontId="17" fillId="32" borderId="13" xfId="53" applyFont="1" applyFill="1" applyBorder="1" applyAlignment="1" applyProtection="1">
      <alignment vertical="center"/>
      <protection locked="0"/>
    </xf>
    <xf numFmtId="21" fontId="14" fillId="32" borderId="14" xfId="53" applyNumberFormat="1" applyFont="1" applyFill="1" applyBorder="1" applyAlignment="1" applyProtection="1">
      <alignment horizontal="center" vertical="center"/>
      <protection locked="0"/>
    </xf>
    <xf numFmtId="0" fontId="17" fillId="32" borderId="15" xfId="53" applyFont="1" applyFill="1" applyBorder="1" applyAlignment="1" applyProtection="1">
      <alignment horizontal="center" vertical="center" wrapText="1"/>
      <protection locked="0"/>
    </xf>
    <xf numFmtId="168" fontId="17" fillId="32" borderId="16" xfId="0" applyNumberFormat="1" applyFont="1" applyFill="1" applyBorder="1" applyAlignment="1" applyProtection="1">
      <alignment horizontal="center" vertical="center" wrapText="1"/>
      <protection locked="0"/>
    </xf>
    <xf numFmtId="168" fontId="17" fillId="32" borderId="15" xfId="53" applyNumberFormat="1" applyFont="1" applyFill="1" applyBorder="1" applyAlignment="1" applyProtection="1">
      <alignment horizontal="center" vertical="center" wrapText="1"/>
      <protection locked="0"/>
    </xf>
    <xf numFmtId="2" fontId="17" fillId="32" borderId="15" xfId="53" applyNumberFormat="1" applyFont="1" applyFill="1" applyBorder="1" applyAlignment="1" applyProtection="1">
      <alignment horizontal="center" vertical="center" wrapText="1"/>
      <protection locked="0"/>
    </xf>
    <xf numFmtId="168" fontId="19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7" xfId="58" applyFont="1" applyBorder="1" applyAlignment="1" applyProtection="1">
      <alignment horizontal="center" vertical="center" wrapText="1"/>
      <protection locked="0"/>
    </xf>
    <xf numFmtId="0" fontId="15" fillId="0" borderId="18" xfId="63" applyFont="1" applyBorder="1" applyAlignment="1" applyProtection="1">
      <alignment horizontal="left" vertical="center" wrapText="1"/>
      <protection locked="0"/>
    </xf>
    <xf numFmtId="0" fontId="17" fillId="0" borderId="18" xfId="63" applyFont="1" applyBorder="1" applyAlignment="1" applyProtection="1">
      <alignment horizontal="center" vertical="center"/>
      <protection locked="0"/>
    </xf>
    <xf numFmtId="0" fontId="15" fillId="0" borderId="18" xfId="63" applyFont="1" applyBorder="1" applyAlignment="1" applyProtection="1">
      <alignment vertical="center" wrapText="1"/>
      <protection locked="0"/>
    </xf>
    <xf numFmtId="49" fontId="17" fillId="0" borderId="18" xfId="63" applyNumberFormat="1" applyFont="1" applyBorder="1" applyAlignment="1" applyProtection="1">
      <alignment horizontal="center" vertical="center"/>
      <protection locked="0"/>
    </xf>
    <xf numFmtId="0" fontId="17" fillId="0" borderId="18" xfId="63" applyFont="1" applyBorder="1" applyAlignment="1" applyProtection="1">
      <alignment horizontal="center" vertical="center" wrapText="1"/>
      <protection locked="0"/>
    </xf>
    <xf numFmtId="0" fontId="17" fillId="0" borderId="18" xfId="56" applyFont="1" applyBorder="1" applyAlignment="1" applyProtection="1">
      <alignment horizontal="center" vertical="center" wrapText="1"/>
      <protection locked="0"/>
    </xf>
    <xf numFmtId="168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6" applyFont="1" applyBorder="1" applyAlignment="1" applyProtection="1">
      <alignment horizontal="center" vertical="center" wrapText="1"/>
      <protection locked="0"/>
    </xf>
    <xf numFmtId="0" fontId="17" fillId="32" borderId="20" xfId="53" applyFont="1" applyFill="1" applyBorder="1" applyAlignment="1" applyProtection="1">
      <alignment horizontal="right" vertical="center"/>
      <protection locked="0"/>
    </xf>
    <xf numFmtId="0" fontId="17" fillId="32" borderId="10" xfId="53" applyFont="1" applyFill="1" applyBorder="1" applyAlignment="1" applyProtection="1">
      <alignment vertical="center"/>
      <protection locked="0"/>
    </xf>
    <xf numFmtId="0" fontId="17" fillId="32" borderId="10" xfId="53" applyFont="1" applyFill="1" applyBorder="1" applyAlignment="1" applyProtection="1">
      <alignment horizontal="right" vertical="center"/>
      <protection locked="0"/>
    </xf>
    <xf numFmtId="0" fontId="17" fillId="32" borderId="10" xfId="53" applyFont="1" applyFill="1" applyBorder="1" applyAlignment="1" applyProtection="1">
      <alignment horizontal="center" vertical="center"/>
      <protection locked="0"/>
    </xf>
    <xf numFmtId="21" fontId="14" fillId="32" borderId="21" xfId="53" applyNumberFormat="1" applyFont="1" applyFill="1" applyBorder="1" applyAlignment="1" applyProtection="1">
      <alignment horizontal="center" vertical="center"/>
      <protection locked="0"/>
    </xf>
    <xf numFmtId="168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22" xfId="53" applyFont="1" applyFill="1" applyBorder="1" applyAlignment="1" applyProtection="1">
      <alignment horizontal="right" vertical="center"/>
      <protection locked="0"/>
    </xf>
    <xf numFmtId="0" fontId="14" fillId="32" borderId="23" xfId="53" applyFont="1" applyFill="1" applyBorder="1" applyAlignment="1" applyProtection="1">
      <alignment horizontal="center" vertical="center"/>
      <protection locked="0"/>
    </xf>
    <xf numFmtId="0" fontId="17" fillId="32" borderId="23" xfId="53" applyFont="1" applyFill="1" applyBorder="1" applyAlignment="1" applyProtection="1">
      <alignment vertical="center"/>
      <protection locked="0"/>
    </xf>
    <xf numFmtId="0" fontId="17" fillId="32" borderId="23" xfId="53" applyFont="1" applyFill="1" applyBorder="1" applyAlignment="1" applyProtection="1">
      <alignment horizontal="center" vertical="center"/>
      <protection locked="0"/>
    </xf>
    <xf numFmtId="21" fontId="14" fillId="32" borderId="24" xfId="53" applyNumberFormat="1" applyFont="1" applyFill="1" applyBorder="1" applyAlignment="1" applyProtection="1">
      <alignment horizontal="center" vertical="center"/>
      <protection locked="0"/>
    </xf>
    <xf numFmtId="0" fontId="17" fillId="32" borderId="25" xfId="53" applyFont="1" applyFill="1" applyBorder="1" applyAlignment="1" applyProtection="1">
      <alignment horizontal="center" vertical="center" wrapText="1"/>
      <protection locked="0"/>
    </xf>
    <xf numFmtId="168" fontId="17" fillId="32" borderId="25" xfId="0" applyNumberFormat="1" applyFont="1" applyFill="1" applyBorder="1" applyAlignment="1" applyProtection="1">
      <alignment horizontal="center" vertical="center" wrapText="1"/>
      <protection locked="0"/>
    </xf>
    <xf numFmtId="168" fontId="17" fillId="32" borderId="25" xfId="53" applyNumberFormat="1" applyFont="1" applyFill="1" applyBorder="1" applyAlignment="1" applyProtection="1">
      <alignment horizontal="center" vertical="center" wrapText="1"/>
      <protection locked="0"/>
    </xf>
    <xf numFmtId="2" fontId="17" fillId="32" borderId="25" xfId="53" applyNumberFormat="1" applyFont="1" applyFill="1" applyBorder="1" applyAlignment="1" applyProtection="1">
      <alignment horizontal="center" vertical="center" wrapText="1"/>
      <protection locked="0"/>
    </xf>
    <xf numFmtId="168" fontId="19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56" applyFont="1" applyBorder="1" applyAlignment="1" applyProtection="1">
      <alignment horizontal="center" vertical="center" wrapText="1"/>
      <protection locked="0"/>
    </xf>
    <xf numFmtId="168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56" applyFont="1" applyBorder="1" applyAlignment="1" applyProtection="1">
      <alignment horizontal="center" vertical="center" wrapText="1"/>
      <protection locked="0"/>
    </xf>
    <xf numFmtId="168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27" xfId="53" applyFont="1" applyFill="1" applyBorder="1" applyAlignment="1" applyProtection="1">
      <alignment horizontal="right" vertical="center"/>
      <protection locked="0"/>
    </xf>
    <xf numFmtId="21" fontId="14" fillId="32" borderId="28" xfId="53" applyNumberFormat="1" applyFont="1" applyFill="1" applyBorder="1" applyAlignment="1" applyProtection="1">
      <alignment horizontal="center" vertical="center"/>
      <protection locked="0"/>
    </xf>
    <xf numFmtId="168" fontId="19" fillId="32" borderId="2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8" xfId="63" applyNumberFormat="1" applyFont="1" applyBorder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center" wrapText="1"/>
      <protection locked="0"/>
    </xf>
    <xf numFmtId="0" fontId="17" fillId="32" borderId="13" xfId="53" applyFont="1" applyFill="1" applyBorder="1" applyAlignment="1" applyProtection="1">
      <alignment horizontal="right" vertical="center"/>
      <protection locked="0"/>
    </xf>
    <xf numFmtId="0" fontId="21" fillId="0" borderId="0" xfId="60" applyFont="1" applyAlignment="1" applyProtection="1">
      <alignment horizontal="right" vertical="center"/>
      <protection locked="0"/>
    </xf>
    <xf numFmtId="0" fontId="12" fillId="0" borderId="18" xfId="60" applyFont="1" applyFill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21" fontId="17" fillId="0" borderId="26" xfId="53" applyNumberFormat="1" applyFont="1" applyFill="1" applyBorder="1" applyAlignment="1" applyProtection="1">
      <alignment horizontal="center" vertical="center"/>
      <protection locked="0"/>
    </xf>
    <xf numFmtId="168" fontId="17" fillId="0" borderId="26" xfId="53" applyNumberFormat="1" applyFont="1" applyFill="1" applyBorder="1" applyAlignment="1" applyProtection="1">
      <alignment horizontal="center" vertical="center"/>
      <protection locked="0"/>
    </xf>
    <xf numFmtId="168" fontId="17" fillId="0" borderId="11" xfId="53" applyNumberFormat="1" applyFont="1" applyFill="1" applyBorder="1" applyAlignment="1" applyProtection="1">
      <alignment horizontal="center" vertical="center"/>
      <protection locked="0"/>
    </xf>
    <xf numFmtId="168" fontId="17" fillId="0" borderId="25" xfId="53" applyNumberFormat="1" applyFont="1" applyFill="1" applyBorder="1" applyAlignment="1" applyProtection="1">
      <alignment horizontal="center" vertical="center"/>
      <protection locked="0"/>
    </xf>
    <xf numFmtId="21" fontId="17" fillId="0" borderId="18" xfId="53" applyNumberFormat="1" applyFont="1" applyFill="1" applyBorder="1" applyAlignment="1" applyProtection="1">
      <alignment horizontal="center" vertical="center"/>
      <protection locked="0"/>
    </xf>
    <xf numFmtId="0" fontId="10" fillId="33" borderId="0" xfId="56" applyFont="1" applyFill="1" applyAlignment="1" applyProtection="1">
      <alignment vertical="center"/>
      <protection locked="0"/>
    </xf>
    <xf numFmtId="0" fontId="10" fillId="4" borderId="0" xfId="62" applyFont="1" applyFill="1" applyBorder="1" applyAlignment="1" applyProtection="1">
      <alignment horizontal="center" vertical="top"/>
      <protection/>
    </xf>
    <xf numFmtId="0" fontId="10" fillId="4" borderId="0" xfId="62" applyFont="1" applyFill="1" applyBorder="1" applyAlignment="1" applyProtection="1">
      <alignment vertical="top"/>
      <protection locked="0"/>
    </xf>
    <xf numFmtId="0" fontId="10" fillId="4" borderId="0" xfId="62" applyFont="1" applyFill="1" applyBorder="1" applyAlignment="1" applyProtection="1">
      <alignment horizontal="center" vertical="top"/>
      <protection locked="0"/>
    </xf>
    <xf numFmtId="0" fontId="24" fillId="4" borderId="0" xfId="62" applyFont="1" applyFill="1" applyBorder="1" applyAlignment="1" applyProtection="1">
      <alignment horizontal="center" vertical="top" shrinkToFit="1"/>
      <protection locked="0"/>
    </xf>
    <xf numFmtId="0" fontId="10" fillId="4" borderId="0" xfId="62" applyFont="1" applyFill="1" applyBorder="1" applyProtection="1">
      <alignment/>
      <protection locked="0"/>
    </xf>
    <xf numFmtId="0" fontId="10" fillId="4" borderId="0" xfId="62" applyFont="1" applyFill="1" applyProtection="1">
      <alignment/>
      <protection locked="0"/>
    </xf>
    <xf numFmtId="0" fontId="25" fillId="4" borderId="0" xfId="62" applyFont="1" applyFill="1" applyProtection="1">
      <alignment/>
      <protection locked="0"/>
    </xf>
    <xf numFmtId="0" fontId="21" fillId="0" borderId="0" xfId="61" applyFont="1" applyAlignment="1" applyProtection="1">
      <alignment horizontal="right" vertical="center"/>
      <protection locked="0"/>
    </xf>
    <xf numFmtId="0" fontId="10" fillId="0" borderId="0" xfId="57" applyFont="1" applyAlignment="1" applyProtection="1">
      <alignment vertical="center"/>
      <protection locked="0"/>
    </xf>
    <xf numFmtId="0" fontId="13" fillId="0" borderId="0" xfId="61" applyFont="1" applyAlignment="1" applyProtection="1">
      <alignment vertical="center"/>
      <protection locked="0"/>
    </xf>
    <xf numFmtId="0" fontId="3" fillId="0" borderId="0" xfId="57" applyFont="1" applyAlignment="1" applyProtection="1">
      <alignment vertical="center"/>
      <protection locked="0"/>
    </xf>
    <xf numFmtId="0" fontId="17" fillId="0" borderId="17" xfId="59" applyFont="1" applyBorder="1" applyAlignment="1" applyProtection="1">
      <alignment horizontal="center" vertical="center" wrapText="1"/>
      <protection locked="0"/>
    </xf>
    <xf numFmtId="0" fontId="12" fillId="0" borderId="18" xfId="61" applyFont="1" applyFill="1" applyBorder="1" applyAlignment="1" applyProtection="1">
      <alignment horizontal="center" vertical="center"/>
      <protection locked="0"/>
    </xf>
    <xf numFmtId="0" fontId="17" fillId="0" borderId="18" xfId="57" applyFont="1" applyBorder="1" applyAlignment="1" applyProtection="1">
      <alignment horizontal="center" vertical="center" wrapText="1"/>
      <protection locked="0"/>
    </xf>
    <xf numFmtId="168" fontId="17" fillId="0" borderId="18" xfId="53" applyNumberFormat="1" applyFont="1" applyFill="1" applyBorder="1" applyAlignment="1" applyProtection="1">
      <alignment horizontal="center" vertical="center"/>
      <protection locked="0"/>
    </xf>
    <xf numFmtId="0" fontId="15" fillId="0" borderId="19" xfId="57" applyFont="1" applyBorder="1" applyAlignment="1" applyProtection="1">
      <alignment horizontal="center" vertical="center" wrapText="1"/>
      <protection locked="0"/>
    </xf>
    <xf numFmtId="0" fontId="18" fillId="0" borderId="0" xfId="57" applyFont="1" applyAlignment="1" applyProtection="1">
      <alignment vertical="center"/>
      <protection locked="0"/>
    </xf>
    <xf numFmtId="0" fontId="4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57" applyFont="1" applyBorder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vertical="center"/>
      <protection locked="0"/>
    </xf>
    <xf numFmtId="0" fontId="21" fillId="0" borderId="0" xfId="61" applyFont="1" applyAlignment="1" applyProtection="1">
      <alignment horizontal="left" vertical="center"/>
      <protection locked="0"/>
    </xf>
    <xf numFmtId="0" fontId="22" fillId="0" borderId="0" xfId="57" applyFont="1" applyAlignment="1" applyProtection="1">
      <alignment vertical="center"/>
      <protection locked="0"/>
    </xf>
    <xf numFmtId="0" fontId="10" fillId="0" borderId="0" xfId="61" applyFont="1" applyAlignment="1" applyProtection="1">
      <alignment vertical="center"/>
      <protection locked="0"/>
    </xf>
    <xf numFmtId="0" fontId="17" fillId="0" borderId="26" xfId="57" applyFont="1" applyBorder="1" applyAlignment="1" applyProtection="1">
      <alignment horizontal="center" vertical="center" wrapText="1"/>
      <protection locked="0"/>
    </xf>
    <xf numFmtId="0" fontId="17" fillId="0" borderId="25" xfId="57" applyFont="1" applyBorder="1" applyAlignment="1" applyProtection="1">
      <alignment horizontal="center" vertical="center" wrapText="1"/>
      <protection locked="0"/>
    </xf>
    <xf numFmtId="0" fontId="17" fillId="0" borderId="11" xfId="57" applyFont="1" applyBorder="1" applyAlignment="1" applyProtection="1">
      <alignment horizontal="center" vertical="center" wrapText="1"/>
      <protection locked="0"/>
    </xf>
    <xf numFmtId="0" fontId="21" fillId="0" borderId="0" xfId="61" applyFont="1" applyAlignment="1" applyProtection="1">
      <alignment vertical="center" wrapText="1"/>
      <protection locked="0"/>
    </xf>
    <xf numFmtId="168" fontId="17" fillId="0" borderId="30" xfId="53" applyNumberFormat="1" applyFont="1" applyFill="1" applyBorder="1" applyAlignment="1" applyProtection="1">
      <alignment horizontal="center" vertical="center"/>
      <protection locked="0"/>
    </xf>
    <xf numFmtId="0" fontId="15" fillId="0" borderId="0" xfId="61" applyFont="1" applyAlignment="1" applyProtection="1">
      <alignment vertical="center"/>
      <protection locked="0"/>
    </xf>
    <xf numFmtId="0" fontId="15" fillId="0" borderId="0" xfId="61" applyFont="1" applyBorder="1" applyAlignment="1" applyProtection="1">
      <alignment horizontal="right" vertical="center"/>
      <protection locked="0"/>
    </xf>
    <xf numFmtId="0" fontId="15" fillId="0" borderId="0" xfId="60" applyFont="1" applyAlignment="1" applyProtection="1">
      <alignment vertical="center"/>
      <protection locked="0"/>
    </xf>
    <xf numFmtId="0" fontId="15" fillId="0" borderId="0" xfId="60" applyFont="1" applyBorder="1" applyAlignment="1" applyProtection="1">
      <alignment horizontal="right" vertical="center"/>
      <protection locked="0"/>
    </xf>
    <xf numFmtId="2" fontId="17" fillId="0" borderId="26" xfId="53" applyNumberFormat="1" applyFont="1" applyFill="1" applyBorder="1" applyAlignment="1" applyProtection="1">
      <alignment horizontal="center" vertical="center"/>
      <protection locked="0"/>
    </xf>
    <xf numFmtId="21" fontId="17" fillId="0" borderId="11" xfId="53" applyNumberFormat="1" applyFont="1" applyFill="1" applyBorder="1" applyAlignment="1" applyProtection="1">
      <alignment horizontal="center" vertical="center"/>
      <protection locked="0"/>
    </xf>
    <xf numFmtId="2" fontId="17" fillId="0" borderId="11" xfId="53" applyNumberFormat="1" applyFont="1" applyFill="1" applyBorder="1" applyAlignment="1" applyProtection="1">
      <alignment horizontal="center" vertical="center"/>
      <protection locked="0"/>
    </xf>
    <xf numFmtId="21" fontId="17" fillId="0" borderId="25" xfId="53" applyNumberFormat="1" applyFont="1" applyFill="1" applyBorder="1" applyAlignment="1" applyProtection="1">
      <alignment horizontal="center" vertical="center"/>
      <protection locked="0"/>
    </xf>
    <xf numFmtId="21" fontId="15" fillId="0" borderId="25" xfId="53" applyNumberFormat="1" applyFont="1" applyFill="1" applyBorder="1" applyAlignment="1" applyProtection="1">
      <alignment horizontal="center" vertical="center"/>
      <protection locked="0"/>
    </xf>
    <xf numFmtId="2" fontId="17" fillId="0" borderId="25" xfId="53" applyNumberFormat="1" applyFont="1" applyFill="1" applyBorder="1" applyAlignment="1" applyProtection="1">
      <alignment horizontal="center" vertical="center"/>
      <protection locked="0"/>
    </xf>
    <xf numFmtId="21" fontId="17" fillId="34" borderId="26" xfId="53" applyNumberFormat="1" applyFont="1" applyFill="1" applyBorder="1" applyAlignment="1" applyProtection="1">
      <alignment horizontal="center" vertical="center"/>
      <protection locked="0"/>
    </xf>
    <xf numFmtId="21" fontId="15" fillId="0" borderId="18" xfId="53" applyNumberFormat="1" applyFont="1" applyFill="1" applyBorder="1" applyAlignment="1" applyProtection="1">
      <alignment horizontal="center" vertical="center"/>
      <protection locked="0"/>
    </xf>
    <xf numFmtId="2" fontId="17" fillId="0" borderId="18" xfId="53" applyNumberFormat="1" applyFont="1" applyFill="1" applyBorder="1" applyAlignment="1" applyProtection="1">
      <alignment horizontal="center" vertical="center"/>
      <protection locked="0"/>
    </xf>
    <xf numFmtId="168" fontId="20" fillId="34" borderId="31" xfId="0" applyNumberFormat="1" applyFont="1" applyFill="1" applyBorder="1" applyAlignment="1" applyProtection="1">
      <alignment horizontal="center" vertical="center"/>
      <protection locked="0"/>
    </xf>
    <xf numFmtId="168" fontId="20" fillId="34" borderId="18" xfId="0" applyNumberFormat="1" applyFont="1" applyFill="1" applyBorder="1" applyAlignment="1" applyProtection="1">
      <alignment horizontal="center" vertical="center"/>
      <protection locked="0"/>
    </xf>
    <xf numFmtId="0" fontId="27" fillId="0" borderId="0" xfId="56" applyFont="1" applyAlignment="1" applyProtection="1">
      <alignment vertical="center"/>
      <protection locked="0"/>
    </xf>
    <xf numFmtId="0" fontId="13" fillId="0" borderId="0" xfId="57" applyFont="1" applyAlignment="1" applyProtection="1">
      <alignment vertical="center"/>
      <protection locked="0"/>
    </xf>
    <xf numFmtId="0" fontId="17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3" applyFont="1" applyBorder="1" applyAlignment="1" applyProtection="1">
      <alignment horizontal="left" vertical="center" wrapText="1"/>
      <protection locked="0"/>
    </xf>
    <xf numFmtId="49" fontId="17" fillId="0" borderId="0" xfId="63" applyNumberFormat="1" applyFont="1" applyBorder="1" applyAlignment="1" applyProtection="1">
      <alignment horizontal="center" vertical="center" wrapText="1"/>
      <protection locked="0"/>
    </xf>
    <xf numFmtId="0" fontId="17" fillId="0" borderId="0" xfId="63" applyFont="1" applyBorder="1" applyAlignment="1" applyProtection="1">
      <alignment horizontal="center" vertical="center"/>
      <protection locked="0"/>
    </xf>
    <xf numFmtId="49" fontId="17" fillId="0" borderId="0" xfId="63" applyNumberFormat="1" applyFont="1" applyBorder="1" applyAlignment="1" applyProtection="1">
      <alignment horizontal="center" vertical="center"/>
      <protection locked="0"/>
    </xf>
    <xf numFmtId="0" fontId="17" fillId="0" borderId="0" xfId="63" applyFont="1" applyBorder="1" applyAlignment="1" applyProtection="1">
      <alignment horizontal="center" vertical="center" wrapText="1"/>
      <protection locked="0"/>
    </xf>
    <xf numFmtId="0" fontId="17" fillId="0" borderId="0" xfId="57" applyFont="1" applyBorder="1" applyAlignment="1" applyProtection="1">
      <alignment horizontal="center" vertical="center" wrapText="1"/>
      <protection locked="0"/>
    </xf>
    <xf numFmtId="21" fontId="17" fillId="0" borderId="0" xfId="53" applyNumberFormat="1" applyFont="1" applyFill="1" applyBorder="1" applyAlignment="1" applyProtection="1">
      <alignment horizontal="center" vertical="center"/>
      <protection locked="0"/>
    </xf>
    <xf numFmtId="168" fontId="17" fillId="0" borderId="0" xfId="53" applyNumberFormat="1" applyFont="1" applyFill="1" applyBorder="1" applyAlignment="1" applyProtection="1">
      <alignment horizontal="center" vertical="center"/>
      <protection locked="0"/>
    </xf>
    <xf numFmtId="2" fontId="17" fillId="0" borderId="0" xfId="53" applyNumberFormat="1" applyFont="1" applyFill="1" applyBorder="1" applyAlignment="1" applyProtection="1">
      <alignment horizontal="center" vertical="center"/>
      <protection locked="0"/>
    </xf>
    <xf numFmtId="0" fontId="10" fillId="33" borderId="0" xfId="57" applyFont="1" applyFill="1" applyAlignment="1" applyProtection="1">
      <alignment vertical="center"/>
      <protection locked="0"/>
    </xf>
    <xf numFmtId="168" fontId="17" fillId="0" borderId="26" xfId="55" applyNumberFormat="1" applyFont="1" applyFill="1" applyBorder="1" applyAlignment="1" applyProtection="1">
      <alignment horizontal="center" vertical="center" wrapText="1"/>
      <protection locked="0"/>
    </xf>
    <xf numFmtId="21" fontId="17" fillId="0" borderId="26" xfId="53" applyNumberFormat="1" applyFont="1" applyBorder="1" applyAlignment="1" applyProtection="1">
      <alignment horizontal="center" vertical="center"/>
      <protection locked="0"/>
    </xf>
    <xf numFmtId="168" fontId="17" fillId="0" borderId="11" xfId="55" applyNumberFormat="1" applyFont="1" applyFill="1" applyBorder="1" applyAlignment="1" applyProtection="1">
      <alignment horizontal="center" vertical="center" wrapText="1"/>
      <protection locked="0"/>
    </xf>
    <xf numFmtId="21" fontId="17" fillId="0" borderId="11" xfId="53" applyNumberFormat="1" applyFont="1" applyBorder="1" applyAlignment="1" applyProtection="1">
      <alignment horizontal="center" vertical="center"/>
      <protection locked="0"/>
    </xf>
    <xf numFmtId="168" fontId="15" fillId="0" borderId="25" xfId="55" applyNumberFormat="1" applyFont="1" applyFill="1" applyBorder="1" applyAlignment="1" applyProtection="1">
      <alignment horizontal="center" vertical="center" wrapText="1"/>
      <protection locked="0"/>
    </xf>
    <xf numFmtId="21" fontId="17" fillId="0" borderId="25" xfId="53" applyNumberFormat="1" applyFont="1" applyBorder="1" applyAlignment="1" applyProtection="1">
      <alignment horizontal="center" vertical="center"/>
      <protection locked="0"/>
    </xf>
    <xf numFmtId="0" fontId="27" fillId="0" borderId="0" xfId="57" applyFont="1" applyAlignment="1" applyProtection="1">
      <alignment vertical="center"/>
      <protection locked="0"/>
    </xf>
    <xf numFmtId="0" fontId="12" fillId="0" borderId="0" xfId="61" applyFont="1" applyFill="1" applyBorder="1" applyAlignment="1" applyProtection="1">
      <alignment horizontal="center" vertical="center"/>
      <protection locked="0"/>
    </xf>
    <xf numFmtId="168" fontId="19" fillId="35" borderId="0" xfId="0" applyNumberFormat="1" applyFont="1" applyFill="1" applyBorder="1" applyAlignment="1" applyProtection="1">
      <alignment horizontal="center" vertical="center"/>
      <protection locked="0"/>
    </xf>
    <xf numFmtId="168" fontId="15" fillId="0" borderId="0" xfId="55" applyNumberFormat="1" applyFont="1" applyFill="1" applyBorder="1" applyAlignment="1" applyProtection="1">
      <alignment horizontal="center" vertical="center" wrapText="1"/>
      <protection locked="0"/>
    </xf>
    <xf numFmtId="168" fontId="17" fillId="0" borderId="22" xfId="53" applyNumberFormat="1" applyFont="1" applyFill="1" applyBorder="1" applyAlignment="1" applyProtection="1">
      <alignment horizontal="center" vertical="center" wrapText="1"/>
      <protection locked="0"/>
    </xf>
    <xf numFmtId="168" fontId="17" fillId="0" borderId="23" xfId="53" applyNumberFormat="1" applyFont="1" applyFill="1" applyBorder="1" applyAlignment="1" applyProtection="1">
      <alignment horizontal="center" vertical="center"/>
      <protection locked="0"/>
    </xf>
    <xf numFmtId="168" fontId="17" fillId="0" borderId="32" xfId="53" applyNumberFormat="1" applyFont="1" applyFill="1" applyBorder="1" applyAlignment="1" applyProtection="1">
      <alignment horizontal="center" vertical="center"/>
      <protection locked="0"/>
    </xf>
    <xf numFmtId="168" fontId="17" fillId="0" borderId="27" xfId="53" applyNumberFormat="1" applyFont="1" applyFill="1" applyBorder="1" applyAlignment="1" applyProtection="1">
      <alignment horizontal="center" vertical="center"/>
      <protection locked="0"/>
    </xf>
    <xf numFmtId="168" fontId="17" fillId="0" borderId="0" xfId="53" applyNumberFormat="1" applyFont="1" applyFill="1" applyBorder="1" applyAlignment="1" applyProtection="1">
      <alignment horizontal="center" vertical="center"/>
      <protection locked="0"/>
    </xf>
    <xf numFmtId="168" fontId="17" fillId="0" borderId="33" xfId="53" applyNumberFormat="1" applyFont="1" applyFill="1" applyBorder="1" applyAlignment="1" applyProtection="1">
      <alignment horizontal="center" vertical="center"/>
      <protection locked="0"/>
    </xf>
    <xf numFmtId="168" fontId="17" fillId="0" borderId="34" xfId="53" applyNumberFormat="1" applyFont="1" applyFill="1" applyBorder="1" applyAlignment="1" applyProtection="1">
      <alignment horizontal="center" vertical="center"/>
      <protection locked="0"/>
    </xf>
    <xf numFmtId="168" fontId="17" fillId="0" borderId="35" xfId="53" applyNumberFormat="1" applyFont="1" applyFill="1" applyBorder="1" applyAlignment="1" applyProtection="1">
      <alignment horizontal="center" vertical="center"/>
      <protection locked="0"/>
    </xf>
    <xf numFmtId="168" fontId="17" fillId="0" borderId="36" xfId="53" applyNumberFormat="1" applyFont="1" applyFill="1" applyBorder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horizontal="center" vertical="center" wrapText="1"/>
      <protection locked="0"/>
    </xf>
    <xf numFmtId="0" fontId="17" fillId="0" borderId="26" xfId="63" applyFont="1" applyBorder="1" applyAlignment="1" applyProtection="1">
      <alignment horizontal="center" vertical="center" wrapText="1"/>
      <protection locked="0"/>
    </xf>
    <xf numFmtId="0" fontId="17" fillId="0" borderId="11" xfId="63" applyFont="1" applyBorder="1" applyAlignment="1" applyProtection="1">
      <alignment horizontal="center" vertical="center" wrapText="1"/>
      <protection locked="0"/>
    </xf>
    <xf numFmtId="0" fontId="17" fillId="0" borderId="25" xfId="63" applyFont="1" applyBorder="1" applyAlignment="1" applyProtection="1">
      <alignment horizontal="center" vertical="center" wrapText="1"/>
      <protection locked="0"/>
    </xf>
    <xf numFmtId="0" fontId="17" fillId="0" borderId="26" xfId="57" applyFont="1" applyBorder="1" applyAlignment="1" applyProtection="1">
      <alignment horizontal="center" vertical="center" wrapText="1"/>
      <protection locked="0"/>
    </xf>
    <xf numFmtId="0" fontId="17" fillId="0" borderId="11" xfId="57" applyFont="1" applyBorder="1" applyAlignment="1" applyProtection="1">
      <alignment horizontal="center" vertical="center" wrapText="1"/>
      <protection locked="0"/>
    </xf>
    <xf numFmtId="0" fontId="17" fillId="0" borderId="25" xfId="57" applyFont="1" applyBorder="1" applyAlignment="1" applyProtection="1">
      <alignment horizontal="center" vertical="center" wrapText="1"/>
      <protection locked="0"/>
    </xf>
    <xf numFmtId="2" fontId="17" fillId="0" borderId="26" xfId="53" applyNumberFormat="1" applyFont="1" applyFill="1" applyBorder="1" applyAlignment="1" applyProtection="1">
      <alignment horizontal="center" vertical="center"/>
      <protection locked="0"/>
    </xf>
    <xf numFmtId="2" fontId="17" fillId="0" borderId="11" xfId="53" applyNumberFormat="1" applyFont="1" applyFill="1" applyBorder="1" applyAlignment="1" applyProtection="1">
      <alignment horizontal="center" vertical="center"/>
      <protection locked="0"/>
    </xf>
    <xf numFmtId="2" fontId="17" fillId="0" borderId="25" xfId="53" applyNumberFormat="1" applyFont="1" applyFill="1" applyBorder="1" applyAlignment="1" applyProtection="1">
      <alignment horizontal="center" vertical="center"/>
      <protection locked="0"/>
    </xf>
    <xf numFmtId="168" fontId="17" fillId="0" borderId="37" xfId="53" applyNumberFormat="1" applyFont="1" applyFill="1" applyBorder="1" applyAlignment="1" applyProtection="1">
      <alignment horizontal="center" vertical="center"/>
      <protection locked="0"/>
    </xf>
    <xf numFmtId="168" fontId="17" fillId="0" borderId="38" xfId="53" applyNumberFormat="1" applyFont="1" applyFill="1" applyBorder="1" applyAlignment="1" applyProtection="1">
      <alignment horizontal="center" vertical="center"/>
      <protection locked="0"/>
    </xf>
    <xf numFmtId="168" fontId="17" fillId="0" borderId="15" xfId="53" applyNumberFormat="1" applyFont="1" applyFill="1" applyBorder="1" applyAlignment="1" applyProtection="1">
      <alignment horizontal="center" vertical="center"/>
      <protection locked="0"/>
    </xf>
    <xf numFmtId="0" fontId="15" fillId="0" borderId="39" xfId="57" applyFont="1" applyBorder="1" applyAlignment="1" applyProtection="1">
      <alignment horizontal="center" vertical="center" wrapText="1"/>
      <protection locked="0"/>
    </xf>
    <xf numFmtId="0" fontId="15" fillId="0" borderId="40" xfId="57" applyFont="1" applyBorder="1" applyAlignment="1" applyProtection="1">
      <alignment horizontal="center" vertical="center" wrapText="1"/>
      <protection locked="0"/>
    </xf>
    <xf numFmtId="0" fontId="15" fillId="0" borderId="41" xfId="57" applyFont="1" applyBorder="1" applyAlignment="1" applyProtection="1">
      <alignment horizontal="center" vertical="center" wrapText="1"/>
      <protection locked="0"/>
    </xf>
    <xf numFmtId="0" fontId="17" fillId="0" borderId="42" xfId="59" applyFont="1" applyBorder="1" applyAlignment="1" applyProtection="1">
      <alignment horizontal="center" vertical="center" wrapText="1"/>
      <protection locked="0"/>
    </xf>
    <xf numFmtId="0" fontId="17" fillId="0" borderId="43" xfId="59" applyFont="1" applyBorder="1" applyAlignment="1" applyProtection="1">
      <alignment horizontal="center" vertical="center" wrapText="1"/>
      <protection locked="0"/>
    </xf>
    <xf numFmtId="0" fontId="17" fillId="0" borderId="44" xfId="59" applyFont="1" applyBorder="1" applyAlignment="1" applyProtection="1">
      <alignment horizontal="center" vertical="center" wrapText="1"/>
      <protection locked="0"/>
    </xf>
    <xf numFmtId="0" fontId="12" fillId="0" borderId="26" xfId="61" applyFont="1" applyFill="1" applyBorder="1" applyAlignment="1" applyProtection="1">
      <alignment horizontal="center" vertical="center"/>
      <protection locked="0"/>
    </xf>
    <xf numFmtId="0" fontId="12" fillId="0" borderId="11" xfId="61" applyFont="1" applyFill="1" applyBorder="1" applyAlignment="1" applyProtection="1">
      <alignment horizontal="center" vertical="center"/>
      <protection locked="0"/>
    </xf>
    <xf numFmtId="0" fontId="12" fillId="0" borderId="25" xfId="61" applyFont="1" applyFill="1" applyBorder="1" applyAlignment="1" applyProtection="1">
      <alignment horizontal="center" vertical="center"/>
      <protection locked="0"/>
    </xf>
    <xf numFmtId="0" fontId="15" fillId="0" borderId="26" xfId="63" applyFont="1" applyBorder="1" applyAlignment="1" applyProtection="1">
      <alignment horizontal="left" vertical="center" wrapText="1"/>
      <protection locked="0"/>
    </xf>
    <xf numFmtId="0" fontId="15" fillId="0" borderId="11" xfId="63" applyFont="1" applyBorder="1" applyAlignment="1" applyProtection="1">
      <alignment horizontal="left" vertical="center" wrapText="1"/>
      <protection locked="0"/>
    </xf>
    <xf numFmtId="0" fontId="15" fillId="0" borderId="25" xfId="63" applyFont="1" applyBorder="1" applyAlignment="1" applyProtection="1">
      <alignment horizontal="left" vertical="center" wrapText="1"/>
      <protection locked="0"/>
    </xf>
    <xf numFmtId="49" fontId="17" fillId="0" borderId="26" xfId="63" applyNumberFormat="1" applyFont="1" applyBorder="1" applyAlignment="1" applyProtection="1">
      <alignment horizontal="center" vertical="center" wrapText="1"/>
      <protection locked="0"/>
    </xf>
    <xf numFmtId="49" fontId="17" fillId="0" borderId="11" xfId="63" applyNumberFormat="1" applyFont="1" applyBorder="1" applyAlignment="1" applyProtection="1">
      <alignment horizontal="center" vertical="center" wrapText="1"/>
      <protection locked="0"/>
    </xf>
    <xf numFmtId="49" fontId="17" fillId="0" borderId="25" xfId="63" applyNumberFormat="1" applyFont="1" applyBorder="1" applyAlignment="1" applyProtection="1">
      <alignment horizontal="center" vertical="center" wrapText="1"/>
      <protection locked="0"/>
    </xf>
    <xf numFmtId="0" fontId="17" fillId="0" borderId="26" xfId="63" applyFont="1" applyBorder="1" applyAlignment="1" applyProtection="1">
      <alignment horizontal="center" vertical="center"/>
      <protection locked="0"/>
    </xf>
    <xf numFmtId="0" fontId="17" fillId="0" borderId="11" xfId="63" applyFont="1" applyBorder="1" applyAlignment="1" applyProtection="1">
      <alignment horizontal="center" vertical="center"/>
      <protection locked="0"/>
    </xf>
    <xf numFmtId="0" fontId="17" fillId="0" borderId="25" xfId="63" applyFont="1" applyBorder="1" applyAlignment="1" applyProtection="1">
      <alignment horizontal="center" vertical="center"/>
      <protection locked="0"/>
    </xf>
    <xf numFmtId="49" fontId="17" fillId="0" borderId="26" xfId="63" applyNumberFormat="1" applyFont="1" applyBorder="1" applyAlignment="1" applyProtection="1">
      <alignment horizontal="center" vertical="center"/>
      <protection locked="0"/>
    </xf>
    <xf numFmtId="49" fontId="17" fillId="0" borderId="11" xfId="63" applyNumberFormat="1" applyFont="1" applyBorder="1" applyAlignment="1" applyProtection="1">
      <alignment horizontal="center" vertical="center"/>
      <protection locked="0"/>
    </xf>
    <xf numFmtId="49" fontId="17" fillId="0" borderId="25" xfId="63" applyNumberFormat="1" applyFont="1" applyBorder="1" applyAlignment="1" applyProtection="1">
      <alignment horizontal="center" vertical="center"/>
      <protection locked="0"/>
    </xf>
    <xf numFmtId="0" fontId="15" fillId="32" borderId="39" xfId="61" applyFont="1" applyFill="1" applyBorder="1" applyAlignment="1" applyProtection="1">
      <alignment horizontal="center" vertical="center" wrapText="1"/>
      <protection locked="0"/>
    </xf>
    <xf numFmtId="0" fontId="15" fillId="32" borderId="40" xfId="61" applyFont="1" applyFill="1" applyBorder="1" applyAlignment="1" applyProtection="1">
      <alignment horizontal="center" vertical="center" wrapText="1"/>
      <protection locked="0"/>
    </xf>
    <xf numFmtId="0" fontId="15" fillId="32" borderId="41" xfId="61" applyFont="1" applyFill="1" applyBorder="1" applyAlignment="1" applyProtection="1">
      <alignment horizontal="center" vertical="center" wrapText="1"/>
      <protection locked="0"/>
    </xf>
    <xf numFmtId="0" fontId="15" fillId="32" borderId="26" xfId="61" applyFont="1" applyFill="1" applyBorder="1" applyAlignment="1" applyProtection="1">
      <alignment horizontal="left" vertical="center" wrapText="1"/>
      <protection locked="0"/>
    </xf>
    <xf numFmtId="0" fontId="15" fillId="32" borderId="11" xfId="61" applyFont="1" applyFill="1" applyBorder="1" applyAlignment="1" applyProtection="1">
      <alignment horizontal="left" vertical="center" wrapText="1"/>
      <protection locked="0"/>
    </xf>
    <xf numFmtId="0" fontId="15" fillId="32" borderId="25" xfId="61" applyFont="1" applyFill="1" applyBorder="1" applyAlignment="1" applyProtection="1">
      <alignment horizontal="left" vertical="center" wrapText="1"/>
      <protection locked="0"/>
    </xf>
    <xf numFmtId="0" fontId="15" fillId="32" borderId="26" xfId="61" applyFont="1" applyFill="1" applyBorder="1" applyAlignment="1" applyProtection="1">
      <alignment horizontal="center" vertical="center" wrapText="1"/>
      <protection locked="0"/>
    </xf>
    <xf numFmtId="0" fontId="15" fillId="32" borderId="11" xfId="61" applyFont="1" applyFill="1" applyBorder="1" applyAlignment="1" applyProtection="1">
      <alignment horizontal="center" vertical="center" wrapText="1"/>
      <protection locked="0"/>
    </xf>
    <xf numFmtId="0" fontId="15" fillId="32" borderId="25" xfId="61" applyFont="1" applyFill="1" applyBorder="1" applyAlignment="1" applyProtection="1">
      <alignment horizontal="center" vertical="center" wrapText="1"/>
      <protection locked="0"/>
    </xf>
    <xf numFmtId="0" fontId="15" fillId="32" borderId="26" xfId="61" applyFont="1" applyFill="1" applyBorder="1" applyAlignment="1" applyProtection="1">
      <alignment horizontal="center" vertical="center" textRotation="90" wrapText="1"/>
      <protection locked="0"/>
    </xf>
    <xf numFmtId="0" fontId="15" fillId="32" borderId="11" xfId="61" applyFont="1" applyFill="1" applyBorder="1" applyAlignment="1" applyProtection="1">
      <alignment horizontal="center" vertical="center" textRotation="90" wrapText="1"/>
      <protection locked="0"/>
    </xf>
    <xf numFmtId="0" fontId="15" fillId="32" borderId="25" xfId="61" applyFont="1" applyFill="1" applyBorder="1" applyAlignment="1" applyProtection="1">
      <alignment horizontal="center" vertical="center" textRotation="90" wrapText="1"/>
      <protection locked="0"/>
    </xf>
    <xf numFmtId="0" fontId="17" fillId="32" borderId="23" xfId="53" applyFont="1" applyFill="1" applyBorder="1" applyAlignment="1" applyProtection="1">
      <alignment horizontal="right" vertical="center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15" fillId="32" borderId="42" xfId="61" applyFont="1" applyFill="1" applyBorder="1" applyAlignment="1" applyProtection="1">
      <alignment horizontal="center" vertical="center" textRotation="90" wrapText="1"/>
      <protection locked="0"/>
    </xf>
    <xf numFmtId="0" fontId="15" fillId="32" borderId="43" xfId="61" applyFont="1" applyFill="1" applyBorder="1" applyAlignment="1" applyProtection="1">
      <alignment horizontal="center" vertical="center" textRotation="90" wrapText="1"/>
      <protection locked="0"/>
    </xf>
    <xf numFmtId="0" fontId="15" fillId="32" borderId="44" xfId="61" applyFont="1" applyFill="1" applyBorder="1" applyAlignment="1" applyProtection="1">
      <alignment horizontal="center" vertical="center" textRotation="90" wrapText="1"/>
      <protection locked="0"/>
    </xf>
    <xf numFmtId="0" fontId="8" fillId="32" borderId="26" xfId="61" applyFont="1" applyFill="1" applyBorder="1" applyAlignment="1" applyProtection="1">
      <alignment horizontal="center" vertical="center" textRotation="90" wrapText="1"/>
      <protection locked="0"/>
    </xf>
    <xf numFmtId="0" fontId="8" fillId="32" borderId="11" xfId="61" applyFont="1" applyFill="1" applyBorder="1" applyAlignment="1" applyProtection="1">
      <alignment horizontal="center" vertical="center" textRotation="90" wrapText="1"/>
      <protection locked="0"/>
    </xf>
    <xf numFmtId="0" fontId="8" fillId="32" borderId="25" xfId="61" applyFont="1" applyFill="1" applyBorder="1" applyAlignment="1" applyProtection="1">
      <alignment horizontal="center" vertical="center" textRotation="90" wrapText="1"/>
      <protection locked="0"/>
    </xf>
    <xf numFmtId="0" fontId="6" fillId="0" borderId="0" xfId="56" applyFont="1" applyAlignment="1" applyProtection="1">
      <alignment horizontal="center" vertical="center" wrapText="1"/>
      <protection locked="0"/>
    </xf>
    <xf numFmtId="0" fontId="15" fillId="32" borderId="26" xfId="60" applyFont="1" applyFill="1" applyBorder="1" applyAlignment="1" applyProtection="1">
      <alignment horizontal="left" vertical="center" wrapText="1"/>
      <protection locked="0"/>
    </xf>
    <xf numFmtId="0" fontId="15" fillId="32" borderId="25" xfId="60" applyFont="1" applyFill="1" applyBorder="1" applyAlignment="1" applyProtection="1">
      <alignment horizontal="left" vertical="center" wrapText="1"/>
      <protection locked="0"/>
    </xf>
    <xf numFmtId="0" fontId="15" fillId="32" borderId="42" xfId="60" applyFont="1" applyFill="1" applyBorder="1" applyAlignment="1" applyProtection="1">
      <alignment horizontal="center" vertical="center" textRotation="90" wrapText="1"/>
      <protection locked="0"/>
    </xf>
    <xf numFmtId="0" fontId="15" fillId="32" borderId="44" xfId="60" applyFont="1" applyFill="1" applyBorder="1" applyAlignment="1" applyProtection="1">
      <alignment horizontal="center" vertical="center" textRotation="90" wrapText="1"/>
      <protection locked="0"/>
    </xf>
    <xf numFmtId="0" fontId="15" fillId="32" borderId="26" xfId="60" applyFont="1" applyFill="1" applyBorder="1" applyAlignment="1" applyProtection="1">
      <alignment horizontal="center" vertical="center" wrapText="1"/>
      <protection locked="0"/>
    </xf>
    <xf numFmtId="0" fontId="15" fillId="32" borderId="25" xfId="60" applyFont="1" applyFill="1" applyBorder="1" applyAlignment="1" applyProtection="1">
      <alignment horizontal="center" vertical="center" wrapText="1"/>
      <protection locked="0"/>
    </xf>
    <xf numFmtId="0" fontId="8" fillId="32" borderId="26" xfId="60" applyFont="1" applyFill="1" applyBorder="1" applyAlignment="1" applyProtection="1">
      <alignment horizontal="center" vertical="center" textRotation="90" wrapText="1"/>
      <protection locked="0"/>
    </xf>
    <xf numFmtId="0" fontId="8" fillId="32" borderId="25" xfId="60" applyFont="1" applyFill="1" applyBorder="1" applyAlignment="1" applyProtection="1">
      <alignment horizontal="center" vertical="center" textRotation="90" wrapText="1"/>
      <protection locked="0"/>
    </xf>
    <xf numFmtId="0" fontId="12" fillId="0" borderId="0" xfId="60" applyFont="1" applyAlignment="1" applyProtection="1">
      <alignment horizontal="center"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15" fillId="32" borderId="26" xfId="60" applyFont="1" applyFill="1" applyBorder="1" applyAlignment="1" applyProtection="1">
      <alignment horizontal="center" vertical="center" textRotation="90" wrapText="1"/>
      <protection locked="0"/>
    </xf>
    <xf numFmtId="0" fontId="15" fillId="32" borderId="25" xfId="60" applyFont="1" applyFill="1" applyBorder="1" applyAlignment="1" applyProtection="1">
      <alignment horizontal="center" vertical="center" textRotation="90" wrapText="1"/>
      <protection locked="0"/>
    </xf>
    <xf numFmtId="0" fontId="15" fillId="32" borderId="12" xfId="60" applyFont="1" applyFill="1" applyBorder="1" applyAlignment="1" applyProtection="1">
      <alignment horizontal="center" vertical="center" wrapText="1"/>
      <protection locked="0"/>
    </xf>
    <xf numFmtId="0" fontId="15" fillId="32" borderId="29" xfId="60" applyFont="1" applyFill="1" applyBorder="1" applyAlignment="1" applyProtection="1">
      <alignment horizontal="center" vertical="center" wrapText="1"/>
      <protection locked="0"/>
    </xf>
    <xf numFmtId="0" fontId="15" fillId="32" borderId="45" xfId="60" applyFont="1" applyFill="1" applyBorder="1" applyAlignment="1" applyProtection="1">
      <alignment horizontal="center" vertical="center" wrapText="1"/>
      <protection locked="0"/>
    </xf>
    <xf numFmtId="0" fontId="15" fillId="32" borderId="41" xfId="60" applyFont="1" applyFill="1" applyBorder="1" applyAlignment="1" applyProtection="1">
      <alignment horizontal="center" vertical="center" wrapText="1"/>
      <protection locked="0"/>
    </xf>
    <xf numFmtId="0" fontId="15" fillId="32" borderId="11" xfId="60" applyFont="1" applyFill="1" applyBorder="1" applyAlignment="1" applyProtection="1">
      <alignment horizontal="center" vertical="center" textRotation="90" wrapText="1"/>
      <protection locked="0"/>
    </xf>
    <xf numFmtId="0" fontId="8" fillId="32" borderId="11" xfId="60" applyFont="1" applyFill="1" applyBorder="1" applyAlignment="1" applyProtection="1">
      <alignment horizontal="center" vertical="center" textRotation="90" wrapText="1"/>
      <protection locked="0"/>
    </xf>
    <xf numFmtId="0" fontId="15" fillId="0" borderId="39" xfId="56" applyFont="1" applyBorder="1" applyAlignment="1" applyProtection="1">
      <alignment horizontal="center" vertical="center" wrapText="1"/>
      <protection locked="0"/>
    </xf>
    <xf numFmtId="0" fontId="15" fillId="0" borderId="41" xfId="56" applyFont="1" applyBorder="1" applyAlignment="1" applyProtection="1">
      <alignment horizontal="center" vertical="center" wrapText="1"/>
      <protection locked="0"/>
    </xf>
    <xf numFmtId="0" fontId="15" fillId="32" borderId="11" xfId="60" applyFont="1" applyFill="1" applyBorder="1" applyAlignment="1" applyProtection="1">
      <alignment horizontal="center" vertical="center" wrapText="1"/>
      <protection locked="0"/>
    </xf>
    <xf numFmtId="168" fontId="20" fillId="34" borderId="26" xfId="0" applyNumberFormat="1" applyFont="1" applyFill="1" applyBorder="1" applyAlignment="1" applyProtection="1">
      <alignment horizontal="center" vertical="center"/>
      <protection locked="0"/>
    </xf>
    <xf numFmtId="168" fontId="20" fillId="34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42" xfId="58" applyFont="1" applyBorder="1" applyAlignment="1" applyProtection="1">
      <alignment horizontal="center" vertical="center" wrapText="1"/>
      <protection locked="0"/>
    </xf>
    <xf numFmtId="0" fontId="17" fillId="0" borderId="44" xfId="58" applyFont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center" vertical="center"/>
      <protection locked="0"/>
    </xf>
    <xf numFmtId="0" fontId="12" fillId="0" borderId="25" xfId="60" applyFont="1" applyFill="1" applyBorder="1" applyAlignment="1" applyProtection="1">
      <alignment horizontal="center" vertical="center"/>
      <protection locked="0"/>
    </xf>
    <xf numFmtId="0" fontId="17" fillId="0" borderId="26" xfId="56" applyFont="1" applyBorder="1" applyAlignment="1" applyProtection="1">
      <alignment horizontal="center" vertical="center" wrapText="1"/>
      <protection locked="0"/>
    </xf>
    <xf numFmtId="0" fontId="17" fillId="0" borderId="25" xfId="56" applyFont="1" applyBorder="1" applyAlignment="1" applyProtection="1">
      <alignment horizontal="center" vertical="center" wrapText="1"/>
      <protection locked="0"/>
    </xf>
    <xf numFmtId="0" fontId="15" fillId="32" borderId="11" xfId="60" applyFont="1" applyFill="1" applyBorder="1" applyAlignment="1" applyProtection="1">
      <alignment horizontal="left" vertical="center" wrapText="1"/>
      <protection locked="0"/>
    </xf>
    <xf numFmtId="0" fontId="15" fillId="32" borderId="43" xfId="60" applyFont="1" applyFill="1" applyBorder="1" applyAlignment="1" applyProtection="1">
      <alignment horizontal="center" vertical="center" textRotation="90" wrapText="1"/>
      <protection locked="0"/>
    </xf>
    <xf numFmtId="0" fontId="4" fillId="0" borderId="0" xfId="60" applyFont="1" applyAlignment="1" applyProtection="1">
      <alignment horizontal="center" vertical="center" wrapText="1"/>
      <protection locked="0"/>
    </xf>
    <xf numFmtId="0" fontId="15" fillId="32" borderId="39" xfId="60" applyFont="1" applyFill="1" applyBorder="1" applyAlignment="1" applyProtection="1">
      <alignment horizontal="center" vertical="center" wrapText="1"/>
      <protection locked="0"/>
    </xf>
    <xf numFmtId="0" fontId="15" fillId="32" borderId="40" xfId="60" applyFont="1" applyFill="1" applyBorder="1" applyAlignment="1" applyProtection="1">
      <alignment horizontal="center" vertical="center" wrapText="1"/>
      <protection locked="0"/>
    </xf>
    <xf numFmtId="0" fontId="15" fillId="0" borderId="40" xfId="56" applyFont="1" applyBorder="1" applyAlignment="1" applyProtection="1">
      <alignment horizontal="center" vertical="center" wrapText="1"/>
      <protection locked="0"/>
    </xf>
    <xf numFmtId="168" fontId="20" fillId="34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56" applyFont="1" applyBorder="1" applyAlignment="1" applyProtection="1">
      <alignment horizontal="center" vertical="center" wrapText="1"/>
      <protection locked="0"/>
    </xf>
    <xf numFmtId="0" fontId="17" fillId="0" borderId="43" xfId="58" applyFont="1" applyBorder="1" applyAlignment="1" applyProtection="1">
      <alignment horizontal="center" vertical="center" wrapText="1"/>
      <protection locked="0"/>
    </xf>
    <xf numFmtId="0" fontId="12" fillId="0" borderId="11" xfId="60" applyFont="1" applyFill="1" applyBorder="1" applyAlignment="1" applyProtection="1">
      <alignment horizontal="center" vertical="center"/>
      <protection locked="0"/>
    </xf>
    <xf numFmtId="0" fontId="15" fillId="32" borderId="12" xfId="61" applyFont="1" applyFill="1" applyBorder="1" applyAlignment="1" applyProtection="1">
      <alignment horizontal="center" vertical="center" wrapText="1"/>
      <protection locked="0"/>
    </xf>
    <xf numFmtId="0" fontId="15" fillId="32" borderId="29" xfId="61" applyFont="1" applyFill="1" applyBorder="1" applyAlignment="1" applyProtection="1">
      <alignment horizontal="center" vertical="center" wrapText="1"/>
      <protection locked="0"/>
    </xf>
    <xf numFmtId="0" fontId="17" fillId="32" borderId="13" xfId="53" applyFont="1" applyFill="1" applyBorder="1" applyAlignment="1" applyProtection="1">
      <alignment horizontal="right" vertical="center"/>
      <protection locked="0"/>
    </xf>
    <xf numFmtId="21" fontId="4" fillId="32" borderId="22" xfId="53" applyNumberFormat="1" applyFont="1" applyFill="1" applyBorder="1" applyAlignment="1" applyProtection="1">
      <alignment horizontal="center" vertical="center" wrapText="1"/>
      <protection locked="0"/>
    </xf>
    <xf numFmtId="21" fontId="4" fillId="32" borderId="34" xfId="53" applyNumberFormat="1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/>
      <protection locked="0"/>
    </xf>
    <xf numFmtId="0" fontId="17" fillId="0" borderId="37" xfId="56" applyFont="1" applyBorder="1" applyAlignment="1" applyProtection="1">
      <alignment horizontal="center" vertical="center" wrapText="1"/>
      <protection locked="0"/>
    </xf>
    <xf numFmtId="0" fontId="17" fillId="0" borderId="38" xfId="56" applyFont="1" applyBorder="1" applyAlignment="1" applyProtection="1">
      <alignment horizontal="center" vertical="center" wrapText="1"/>
      <protection locked="0"/>
    </xf>
    <xf numFmtId="0" fontId="17" fillId="0" borderId="15" xfId="56" applyFont="1" applyBorder="1" applyAlignment="1" applyProtection="1">
      <alignment horizontal="center" vertical="center" wrapText="1"/>
      <protection locked="0"/>
    </xf>
    <xf numFmtId="2" fontId="17" fillId="0" borderId="37" xfId="53" applyNumberFormat="1" applyFont="1" applyFill="1" applyBorder="1" applyAlignment="1" applyProtection="1">
      <alignment horizontal="center" vertical="center"/>
      <protection locked="0"/>
    </xf>
    <xf numFmtId="2" fontId="17" fillId="0" borderId="38" xfId="53" applyNumberFormat="1" applyFont="1" applyFill="1" applyBorder="1" applyAlignment="1" applyProtection="1">
      <alignment horizontal="center" vertical="center"/>
      <protection locked="0"/>
    </xf>
    <xf numFmtId="2" fontId="17" fillId="0" borderId="15" xfId="53" applyNumberFormat="1" applyFont="1" applyFill="1" applyBorder="1" applyAlignment="1" applyProtection="1">
      <alignment horizontal="center" vertical="center"/>
      <protection locked="0"/>
    </xf>
    <xf numFmtId="0" fontId="15" fillId="0" borderId="37" xfId="63" applyFont="1" applyBorder="1" applyAlignment="1" applyProtection="1">
      <alignment horizontal="left" vertical="center" wrapText="1"/>
      <protection locked="0"/>
    </xf>
    <xf numFmtId="0" fontId="15" fillId="0" borderId="38" xfId="63" applyFont="1" applyBorder="1" applyAlignment="1" applyProtection="1">
      <alignment horizontal="left" vertical="center" wrapText="1"/>
      <protection locked="0"/>
    </xf>
    <xf numFmtId="0" fontId="15" fillId="0" borderId="15" xfId="63" applyFont="1" applyBorder="1" applyAlignment="1" applyProtection="1">
      <alignment horizontal="left" vertical="center" wrapText="1"/>
      <protection locked="0"/>
    </xf>
    <xf numFmtId="168" fontId="20" fillId="0" borderId="12" xfId="0" applyNumberFormat="1" applyFont="1" applyFill="1" applyBorder="1" applyAlignment="1" applyProtection="1">
      <alignment horizontal="center" vertical="center"/>
      <protection locked="0"/>
    </xf>
    <xf numFmtId="168" fontId="20" fillId="0" borderId="46" xfId="0" applyNumberFormat="1" applyFont="1" applyFill="1" applyBorder="1" applyAlignment="1" applyProtection="1">
      <alignment horizontal="center" vertical="center"/>
      <protection locked="0"/>
    </xf>
    <xf numFmtId="168" fontId="2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7" fillId="0" borderId="37" xfId="63" applyFont="1" applyBorder="1" applyAlignment="1" applyProtection="1">
      <alignment horizontal="center" vertical="center"/>
      <protection locked="0"/>
    </xf>
    <xf numFmtId="0" fontId="17" fillId="0" borderId="38" xfId="63" applyFont="1" applyBorder="1" applyAlignment="1" applyProtection="1">
      <alignment horizontal="center" vertical="center"/>
      <protection locked="0"/>
    </xf>
    <xf numFmtId="0" fontId="17" fillId="0" borderId="15" xfId="63" applyFont="1" applyBorder="1" applyAlignment="1" applyProtection="1">
      <alignment horizontal="center" vertical="center"/>
      <protection locked="0"/>
    </xf>
    <xf numFmtId="49" fontId="17" fillId="0" borderId="37" xfId="63" applyNumberFormat="1" applyFont="1" applyBorder="1" applyAlignment="1" applyProtection="1">
      <alignment horizontal="center" vertical="center"/>
      <protection locked="0"/>
    </xf>
    <xf numFmtId="49" fontId="17" fillId="0" borderId="38" xfId="63" applyNumberFormat="1" applyFont="1" applyBorder="1" applyAlignment="1" applyProtection="1">
      <alignment horizontal="center" vertical="center"/>
      <protection locked="0"/>
    </xf>
    <xf numFmtId="49" fontId="17" fillId="0" borderId="15" xfId="63" applyNumberFormat="1" applyFont="1" applyBorder="1" applyAlignment="1" applyProtection="1">
      <alignment horizontal="center" vertical="center"/>
      <protection locked="0"/>
    </xf>
    <xf numFmtId="168" fontId="20" fillId="0" borderId="37" xfId="0" applyNumberFormat="1" applyFont="1" applyFill="1" applyBorder="1" applyAlignment="1" applyProtection="1">
      <alignment horizontal="center" vertical="center"/>
      <protection locked="0"/>
    </xf>
    <xf numFmtId="168" fontId="20" fillId="0" borderId="38" xfId="0" applyNumberFormat="1" applyFont="1" applyFill="1" applyBorder="1" applyAlignment="1" applyProtection="1">
      <alignment horizontal="center" vertical="center"/>
      <protection locked="0"/>
    </xf>
    <xf numFmtId="168" fontId="20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37" xfId="63" applyFont="1" applyBorder="1" applyAlignment="1" applyProtection="1">
      <alignment horizontal="center" vertical="center" wrapText="1"/>
      <protection locked="0"/>
    </xf>
    <xf numFmtId="0" fontId="17" fillId="0" borderId="38" xfId="63" applyFont="1" applyBorder="1" applyAlignment="1" applyProtection="1">
      <alignment horizontal="center" vertical="center" wrapText="1"/>
      <protection locked="0"/>
    </xf>
    <xf numFmtId="0" fontId="17" fillId="0" borderId="15" xfId="63" applyFont="1" applyBorder="1" applyAlignment="1" applyProtection="1">
      <alignment horizontal="center" vertical="center" wrapText="1"/>
      <protection locked="0"/>
    </xf>
    <xf numFmtId="21" fontId="26" fillId="32" borderId="37" xfId="53" applyNumberFormat="1" applyFont="1" applyFill="1" applyBorder="1" applyAlignment="1" applyProtection="1">
      <alignment horizontal="center" vertical="center" wrapText="1"/>
      <protection locked="0"/>
    </xf>
    <xf numFmtId="21" fontId="14" fillId="32" borderId="38" xfId="53" applyNumberFormat="1" applyFont="1" applyFill="1" applyBorder="1" applyAlignment="1" applyProtection="1">
      <alignment horizontal="center" vertical="center"/>
      <protection locked="0"/>
    </xf>
    <xf numFmtId="21" fontId="14" fillId="32" borderId="15" xfId="53" applyNumberFormat="1" applyFont="1" applyFill="1" applyBorder="1" applyAlignment="1" applyProtection="1">
      <alignment horizontal="center" vertical="center"/>
      <protection locked="0"/>
    </xf>
    <xf numFmtId="168" fontId="20" fillId="34" borderId="37" xfId="0" applyNumberFormat="1" applyFont="1" applyFill="1" applyBorder="1" applyAlignment="1" applyProtection="1">
      <alignment horizontal="center" vertical="center"/>
      <protection locked="0"/>
    </xf>
    <xf numFmtId="168" fontId="20" fillId="34" borderId="38" xfId="0" applyNumberFormat="1" applyFont="1" applyFill="1" applyBorder="1" applyAlignment="1" applyProtection="1">
      <alignment horizontal="center" vertical="center"/>
      <protection locked="0"/>
    </xf>
    <xf numFmtId="168" fontId="20" fillId="34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37" xfId="60" applyFont="1" applyFill="1" applyBorder="1" applyAlignment="1" applyProtection="1">
      <alignment horizontal="center" vertical="center"/>
      <protection locked="0"/>
    </xf>
    <xf numFmtId="0" fontId="12" fillId="0" borderId="38" xfId="60" applyFont="1" applyFill="1" applyBorder="1" applyAlignment="1" applyProtection="1">
      <alignment horizontal="center" vertical="center"/>
      <protection locked="0"/>
    </xf>
    <xf numFmtId="0" fontId="12" fillId="0" borderId="15" xfId="60" applyFont="1" applyFill="1" applyBorder="1" applyAlignment="1" applyProtection="1">
      <alignment horizontal="center" vertical="center"/>
      <protection locked="0"/>
    </xf>
    <xf numFmtId="49" fontId="17" fillId="0" borderId="37" xfId="63" applyNumberFormat="1" applyFont="1" applyBorder="1" applyAlignment="1" applyProtection="1">
      <alignment horizontal="center" vertical="center" wrapText="1"/>
      <protection locked="0"/>
    </xf>
    <xf numFmtId="49" fontId="17" fillId="0" borderId="38" xfId="63" applyNumberFormat="1" applyFont="1" applyBorder="1" applyAlignment="1" applyProtection="1">
      <alignment horizontal="center" vertical="center" wrapText="1"/>
      <protection locked="0"/>
    </xf>
    <xf numFmtId="49" fontId="17" fillId="0" borderId="15" xfId="63" applyNumberFormat="1" applyFont="1" applyBorder="1" applyAlignment="1" applyProtection="1">
      <alignment horizontal="center" vertical="center" wrapText="1"/>
      <protection locked="0"/>
    </xf>
    <xf numFmtId="168" fontId="20" fillId="0" borderId="26" xfId="0" applyNumberFormat="1" applyFont="1" applyFill="1" applyBorder="1" applyAlignment="1" applyProtection="1">
      <alignment horizontal="center" vertical="center"/>
      <protection locked="0"/>
    </xf>
    <xf numFmtId="168" fontId="20" fillId="0" borderId="11" xfId="0" applyNumberFormat="1" applyFont="1" applyFill="1" applyBorder="1" applyAlignment="1" applyProtection="1">
      <alignment horizontal="center" vertical="center"/>
      <protection locked="0"/>
    </xf>
    <xf numFmtId="168" fontId="20" fillId="0" borderId="25" xfId="0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Выездка технические1" xfId="56"/>
    <cellStyle name="Обычный_Выездка технические1 2" xfId="57"/>
    <cellStyle name="Обычный_Измайлово-2003" xfId="58"/>
    <cellStyle name="Обычный_Измайлово-2003 2" xfId="59"/>
    <cellStyle name="Обычный_Лист Microsoft Excel" xfId="60"/>
    <cellStyle name="Обычный_Лист Microsoft Excel 2" xfId="61"/>
    <cellStyle name="Обычный_ПРИМЕРЫ ТЕХ.РЕЗУЛЬТАТОВ - Выездка" xfId="62"/>
    <cellStyle name="Обычный_Россия (В) юниоры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361950</xdr:colOff>
      <xdr:row>1</xdr:row>
      <xdr:rowOff>19050</xdr:rowOff>
    </xdr:from>
    <xdr:to>
      <xdr:col>18</xdr:col>
      <xdr:colOff>228600</xdr:colOff>
      <xdr:row>5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19050"/>
          <a:ext cx="11906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257175</xdr:colOff>
      <xdr:row>0</xdr:row>
      <xdr:rowOff>542925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257175</xdr:colOff>
      <xdr:row>0</xdr:row>
      <xdr:rowOff>542925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4</xdr:col>
      <xdr:colOff>438150</xdr:colOff>
      <xdr:row>5</xdr:row>
      <xdr:rowOff>190500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247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590550</xdr:colOff>
      <xdr:row>0</xdr:row>
      <xdr:rowOff>142875</xdr:rowOff>
    </xdr:from>
    <xdr:to>
      <xdr:col>17</xdr:col>
      <xdr:colOff>561975</xdr:colOff>
      <xdr:row>9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142875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%20Folder\Downloads\FKSR_Endurance_Results_2015_CEN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ЖНО!"/>
      <sheetName val="МАСТЕР ЛИСТ"/>
      <sheetName val="СТАРТ-ЛИСТ"/>
      <sheetName val="1 ЭТАП"/>
      <sheetName val="2 ЭТАПА"/>
      <sheetName val="3 ЭТАПА"/>
      <sheetName val="4 ЭТАПА"/>
      <sheetName val="5 ЭТАПОВ"/>
      <sheetName val="6 ЭТАПОВ "/>
      <sheetName val="1 ЭТАП ОГР"/>
      <sheetName val="2 ЭТАПА ОГР"/>
      <sheetName val="3 ЭТАПА ОГР"/>
      <sheetName val="4 ЭТАПА ОГР"/>
    </sheetNames>
    <sheetDataSet>
      <sheetData sheetId="11">
        <row r="13">
          <cell r="K13">
            <v>0.3055555555555555</v>
          </cell>
          <cell r="L13">
            <v>0.40625</v>
          </cell>
          <cell r="M13">
            <v>0.3927083333333334</v>
          </cell>
          <cell r="N13">
            <v>-0.013541666666666619</v>
          </cell>
          <cell r="O13">
            <v>0.10069444444444448</v>
          </cell>
          <cell r="P13">
            <v>12.413793103448272</v>
          </cell>
          <cell r="Q13">
            <v>-9.785932721712538</v>
          </cell>
          <cell r="R13">
            <v>-0.340625</v>
          </cell>
          <cell r="S13">
            <v>-0.35416666666666663</v>
          </cell>
        </row>
        <row r="14">
          <cell r="K14">
            <v>0.4135416666666667</v>
          </cell>
          <cell r="N14">
            <v>0</v>
          </cell>
          <cell r="O14">
            <v>-0.4135416666666667</v>
          </cell>
          <cell r="P14">
            <v>-3.022670025188917</v>
          </cell>
        </row>
        <row r="15">
          <cell r="K15">
            <v>0.027777777777777776</v>
          </cell>
          <cell r="N15">
            <v>0</v>
          </cell>
          <cell r="O15">
            <v>-0.027777777777777776</v>
          </cell>
          <cell r="P15">
            <v>-30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51"/>
  <sheetViews>
    <sheetView tabSelected="1" zoomScaleSheetLayoutView="90" zoomScalePageLayoutView="0" workbookViewId="0" topLeftCell="A2">
      <selection activeCell="M51" sqref="M51"/>
    </sheetView>
  </sheetViews>
  <sheetFormatPr defaultColWidth="9.140625" defaultRowHeight="15"/>
  <cols>
    <col min="1" max="1" width="3.7109375" style="109" customWidth="1"/>
    <col min="2" max="2" width="4.7109375" style="109" customWidth="1"/>
    <col min="3" max="3" width="15.7109375" style="109" customWidth="1"/>
    <col min="4" max="4" width="8.00390625" style="109" customWidth="1"/>
    <col min="5" max="5" width="5.7109375" style="109" hidden="1" customWidth="1"/>
    <col min="6" max="6" width="25.7109375" style="109" customWidth="1"/>
    <col min="7" max="7" width="8.57421875" style="109" customWidth="1"/>
    <col min="8" max="8" width="14.28125" style="109" customWidth="1"/>
    <col min="9" max="9" width="12.7109375" style="109" customWidth="1"/>
    <col min="10" max="10" width="3.7109375" style="109" customWidth="1"/>
    <col min="11" max="11" width="9.7109375" style="109" customWidth="1"/>
    <col min="12" max="12" width="10.7109375" style="109" customWidth="1"/>
    <col min="13" max="17" width="9.7109375" style="109" customWidth="1"/>
    <col min="18" max="18" width="10.140625" style="109" customWidth="1"/>
    <col min="19" max="19" width="6.7109375" style="109" customWidth="1"/>
    <col min="20" max="16384" width="9.140625" style="109" customWidth="1"/>
  </cols>
  <sheetData>
    <row r="1" spans="1:38" ht="12.75" hidden="1">
      <c r="A1" s="156" t="s">
        <v>48</v>
      </c>
      <c r="B1" s="156"/>
      <c r="C1" s="156"/>
      <c r="D1" s="156" t="s">
        <v>49</v>
      </c>
      <c r="E1" s="156"/>
      <c r="F1" s="156"/>
      <c r="G1" s="156" t="s">
        <v>50</v>
      </c>
      <c r="H1" s="156"/>
      <c r="I1" s="156"/>
      <c r="J1" s="156"/>
      <c r="K1" s="156"/>
      <c r="L1" s="156"/>
      <c r="M1" s="156"/>
      <c r="N1" s="156"/>
      <c r="O1" s="156"/>
      <c r="P1" s="156" t="s">
        <v>51</v>
      </c>
      <c r="Q1" s="156" t="s">
        <v>52</v>
      </c>
      <c r="R1" s="156" t="s">
        <v>53</v>
      </c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</row>
    <row r="2" spans="1:19" s="37" customFormat="1" ht="4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108"/>
    </row>
    <row r="3" spans="1:19" ht="30" customHeight="1">
      <c r="A3" s="223" t="s">
        <v>115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s="123" customFormat="1" ht="15.75" customHeight="1">
      <c r="A4" s="176" t="s">
        <v>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s="123" customFormat="1" ht="15.75" customHeight="1">
      <c r="A5" s="176" t="s">
        <v>111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</row>
    <row r="6" spans="1:19" s="110" customFormat="1" ht="15.75" customHeight="1">
      <c r="A6" s="224" t="s">
        <v>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</row>
    <row r="7" spans="1:19" s="43" customFormat="1" ht="15.75" customHeight="1">
      <c r="A7" s="225" t="s">
        <v>116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</row>
    <row r="8" spans="1:19" s="43" customFormat="1" ht="33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</row>
    <row r="9" spans="1:19" s="39" customFormat="1" ht="15" customHeight="1" thickBot="1">
      <c r="A9" s="7" t="s">
        <v>61</v>
      </c>
      <c r="B9" s="40"/>
      <c r="C9" s="42"/>
      <c r="D9" s="42"/>
      <c r="E9" s="42"/>
      <c r="F9" s="42"/>
      <c r="G9" s="42"/>
      <c r="H9" s="41"/>
      <c r="I9" s="40"/>
      <c r="J9" s="40"/>
      <c r="K9" s="40"/>
      <c r="L9" s="40"/>
      <c r="M9" s="40"/>
      <c r="N9" s="40"/>
      <c r="O9" s="40"/>
      <c r="P9" s="40"/>
      <c r="Q9" s="40"/>
      <c r="R9" s="40"/>
      <c r="S9" s="132" t="s">
        <v>113</v>
      </c>
    </row>
    <row r="10" spans="1:19" s="111" customFormat="1" ht="15" customHeight="1">
      <c r="A10" s="226" t="s">
        <v>11</v>
      </c>
      <c r="B10" s="229" t="s">
        <v>8</v>
      </c>
      <c r="C10" s="213" t="s">
        <v>38</v>
      </c>
      <c r="D10" s="216" t="s">
        <v>12</v>
      </c>
      <c r="E10" s="219" t="s">
        <v>13</v>
      </c>
      <c r="F10" s="213" t="s">
        <v>39</v>
      </c>
      <c r="G10" s="216" t="s">
        <v>12</v>
      </c>
      <c r="H10" s="216" t="s">
        <v>14</v>
      </c>
      <c r="I10" s="216" t="s">
        <v>15</v>
      </c>
      <c r="J10" s="219" t="s">
        <v>2</v>
      </c>
      <c r="K10" s="70" t="s">
        <v>29</v>
      </c>
      <c r="L10" s="71">
        <v>30</v>
      </c>
      <c r="M10" s="72" t="s">
        <v>5</v>
      </c>
      <c r="N10" s="222" t="s">
        <v>28</v>
      </c>
      <c r="O10" s="222"/>
      <c r="P10" s="72">
        <v>1</v>
      </c>
      <c r="Q10" s="73" t="s">
        <v>6</v>
      </c>
      <c r="R10" s="74">
        <v>0.027777777777777776</v>
      </c>
      <c r="S10" s="210" t="s">
        <v>16</v>
      </c>
    </row>
    <row r="11" spans="1:19" s="111" customFormat="1" ht="15" customHeight="1">
      <c r="A11" s="227"/>
      <c r="B11" s="230"/>
      <c r="C11" s="214"/>
      <c r="D11" s="217"/>
      <c r="E11" s="220"/>
      <c r="F11" s="214"/>
      <c r="G11" s="217"/>
      <c r="H11" s="217"/>
      <c r="I11" s="217"/>
      <c r="J11" s="220"/>
      <c r="K11" s="84" t="s">
        <v>30</v>
      </c>
      <c r="L11" s="14">
        <v>30</v>
      </c>
      <c r="M11" s="15" t="s">
        <v>5</v>
      </c>
      <c r="N11" s="16"/>
      <c r="O11" s="16"/>
      <c r="P11" s="15">
        <v>2</v>
      </c>
      <c r="Q11" s="17" t="s">
        <v>6</v>
      </c>
      <c r="R11" s="85">
        <v>0.027777777777777776</v>
      </c>
      <c r="S11" s="211"/>
    </row>
    <row r="12" spans="1:19" s="111" customFormat="1" ht="15" customHeight="1">
      <c r="A12" s="227"/>
      <c r="B12" s="230"/>
      <c r="C12" s="214"/>
      <c r="D12" s="217"/>
      <c r="E12" s="220"/>
      <c r="F12" s="214"/>
      <c r="G12" s="217"/>
      <c r="H12" s="217"/>
      <c r="I12" s="217"/>
      <c r="J12" s="220"/>
      <c r="K12" s="84" t="s">
        <v>31</v>
      </c>
      <c r="L12" s="14">
        <v>20</v>
      </c>
      <c r="M12" s="15" t="s">
        <v>5</v>
      </c>
      <c r="N12" s="16"/>
      <c r="O12" s="16"/>
      <c r="P12" s="15">
        <v>3</v>
      </c>
      <c r="Q12" s="17" t="s">
        <v>6</v>
      </c>
      <c r="R12" s="85">
        <v>0.027777777777777776</v>
      </c>
      <c r="S12" s="211"/>
    </row>
    <row r="13" spans="1:19" s="111" customFormat="1" ht="15" customHeight="1">
      <c r="A13" s="227"/>
      <c r="B13" s="230"/>
      <c r="C13" s="214"/>
      <c r="D13" s="217"/>
      <c r="E13" s="220"/>
      <c r="F13" s="214"/>
      <c r="G13" s="217"/>
      <c r="H13" s="217"/>
      <c r="I13" s="217"/>
      <c r="J13" s="220"/>
      <c r="K13" s="84" t="s">
        <v>32</v>
      </c>
      <c r="L13" s="14">
        <v>30</v>
      </c>
      <c r="M13" s="15" t="s">
        <v>5</v>
      </c>
      <c r="N13" s="16"/>
      <c r="O13" s="16"/>
      <c r="P13" s="15">
        <v>4</v>
      </c>
      <c r="Q13" s="17" t="s">
        <v>6</v>
      </c>
      <c r="R13" s="85">
        <v>0.027777777777777776</v>
      </c>
      <c r="S13" s="211"/>
    </row>
    <row r="14" spans="1:19" s="111" customFormat="1" ht="15" customHeight="1">
      <c r="A14" s="227"/>
      <c r="B14" s="230"/>
      <c r="C14" s="214"/>
      <c r="D14" s="217"/>
      <c r="E14" s="220"/>
      <c r="F14" s="214"/>
      <c r="G14" s="217"/>
      <c r="H14" s="217"/>
      <c r="I14" s="217"/>
      <c r="J14" s="220"/>
      <c r="K14" s="84" t="s">
        <v>33</v>
      </c>
      <c r="L14" s="14">
        <v>30</v>
      </c>
      <c r="M14" s="15" t="s">
        <v>5</v>
      </c>
      <c r="N14" s="16"/>
      <c r="O14" s="16"/>
      <c r="P14" s="15">
        <v>5</v>
      </c>
      <c r="Q14" s="17" t="s">
        <v>6</v>
      </c>
      <c r="R14" s="85">
        <v>0.034722222222222224</v>
      </c>
      <c r="S14" s="211"/>
    </row>
    <row r="15" spans="1:19" s="111" customFormat="1" ht="15" customHeight="1">
      <c r="A15" s="227"/>
      <c r="B15" s="230"/>
      <c r="C15" s="214"/>
      <c r="D15" s="217"/>
      <c r="E15" s="220"/>
      <c r="F15" s="214"/>
      <c r="G15" s="217"/>
      <c r="H15" s="217"/>
      <c r="I15" s="217"/>
      <c r="J15" s="220"/>
      <c r="K15" s="64" t="s">
        <v>34</v>
      </c>
      <c r="L15" s="36">
        <v>20</v>
      </c>
      <c r="M15" s="65" t="s">
        <v>5</v>
      </c>
      <c r="N15" s="66"/>
      <c r="O15" s="66"/>
      <c r="P15" s="65"/>
      <c r="Q15" s="67"/>
      <c r="R15" s="68"/>
      <c r="S15" s="211"/>
    </row>
    <row r="16" spans="1:19" s="111" customFormat="1" ht="39.75" customHeight="1" thickBot="1">
      <c r="A16" s="228"/>
      <c r="B16" s="231"/>
      <c r="C16" s="215"/>
      <c r="D16" s="218"/>
      <c r="E16" s="221"/>
      <c r="F16" s="215"/>
      <c r="G16" s="218"/>
      <c r="H16" s="218"/>
      <c r="I16" s="218"/>
      <c r="J16" s="221"/>
      <c r="K16" s="75" t="s">
        <v>23</v>
      </c>
      <c r="L16" s="76" t="s">
        <v>24</v>
      </c>
      <c r="M16" s="77" t="s">
        <v>25</v>
      </c>
      <c r="N16" s="77" t="s">
        <v>26</v>
      </c>
      <c r="O16" s="77" t="s">
        <v>7</v>
      </c>
      <c r="P16" s="78" t="s">
        <v>3</v>
      </c>
      <c r="Q16" s="78" t="s">
        <v>4</v>
      </c>
      <c r="R16" s="79" t="s">
        <v>27</v>
      </c>
      <c r="S16" s="212"/>
    </row>
    <row r="17" spans="1:19" s="117" customFormat="1" ht="11.25" customHeight="1">
      <c r="A17" s="192">
        <v>1</v>
      </c>
      <c r="B17" s="195" t="s">
        <v>91</v>
      </c>
      <c r="C17" s="198" t="s">
        <v>92</v>
      </c>
      <c r="D17" s="201" t="s">
        <v>109</v>
      </c>
      <c r="E17" s="204" t="s">
        <v>17</v>
      </c>
      <c r="F17" s="198" t="s">
        <v>101</v>
      </c>
      <c r="G17" s="207" t="s">
        <v>102</v>
      </c>
      <c r="H17" s="177" t="s">
        <v>62</v>
      </c>
      <c r="I17" s="180" t="s">
        <v>117</v>
      </c>
      <c r="J17" s="124">
        <v>1</v>
      </c>
      <c r="K17" s="139">
        <v>0.20833333333333334</v>
      </c>
      <c r="L17" s="157">
        <v>0.29181712962962963</v>
      </c>
      <c r="M17" s="158">
        <v>0.2936574074074074</v>
      </c>
      <c r="N17" s="95">
        <f aca="true" t="shared" si="0" ref="N17:N22">M17-L17</f>
        <v>0.001840277777777788</v>
      </c>
      <c r="O17" s="96">
        <f>M17-K17</f>
        <v>0.08532407407407408</v>
      </c>
      <c r="P17" s="133">
        <f>$L$10/O17/24</f>
        <v>14.650027129679868</v>
      </c>
      <c r="Q17" s="183">
        <f>SUM($L$10:$L$15)/R17/24</f>
        <v>15.899743285394871</v>
      </c>
      <c r="R17" s="186">
        <f>SUM(O17:O22)</f>
        <v>0.41929398148148145</v>
      </c>
      <c r="S17" s="189" t="s">
        <v>17</v>
      </c>
    </row>
    <row r="18" spans="1:19" s="117" customFormat="1" ht="11.25" customHeight="1">
      <c r="A18" s="193"/>
      <c r="B18" s="196"/>
      <c r="C18" s="199"/>
      <c r="D18" s="202"/>
      <c r="E18" s="205"/>
      <c r="F18" s="199"/>
      <c r="G18" s="208"/>
      <c r="H18" s="178"/>
      <c r="I18" s="181"/>
      <c r="J18" s="126">
        <v>2</v>
      </c>
      <c r="K18" s="134">
        <f>M17+$R$10</f>
        <v>0.3214351851851852</v>
      </c>
      <c r="L18" s="159">
        <v>0.40399305555555554</v>
      </c>
      <c r="M18" s="160">
        <v>0.40532407407407406</v>
      </c>
      <c r="N18" s="134">
        <f t="shared" si="0"/>
        <v>0.001331018518518523</v>
      </c>
      <c r="O18" s="97">
        <f>M18-K18</f>
        <v>0.08388888888888885</v>
      </c>
      <c r="P18" s="135">
        <f>$L$11/O18/24</f>
        <v>14.900662251655637</v>
      </c>
      <c r="Q18" s="184"/>
      <c r="R18" s="187"/>
      <c r="S18" s="190"/>
    </row>
    <row r="19" spans="1:19" s="117" customFormat="1" ht="11.25" customHeight="1">
      <c r="A19" s="193"/>
      <c r="B19" s="196"/>
      <c r="C19" s="199"/>
      <c r="D19" s="202"/>
      <c r="E19" s="205"/>
      <c r="F19" s="199"/>
      <c r="G19" s="208"/>
      <c r="H19" s="178"/>
      <c r="I19" s="181"/>
      <c r="J19" s="126">
        <v>3</v>
      </c>
      <c r="K19" s="134">
        <f>M18+$R$11</f>
        <v>0.43310185185185185</v>
      </c>
      <c r="L19" s="159">
        <v>0.4865162037037037</v>
      </c>
      <c r="M19" s="160">
        <v>0.4886226851851852</v>
      </c>
      <c r="N19" s="134">
        <f t="shared" si="0"/>
        <v>0.0021064814814815147</v>
      </c>
      <c r="O19" s="97">
        <f>M19-K19</f>
        <v>0.05552083333333335</v>
      </c>
      <c r="P19" s="135">
        <f>$L$12/O19/24</f>
        <v>15.009380863039395</v>
      </c>
      <c r="Q19" s="184"/>
      <c r="R19" s="187"/>
      <c r="S19" s="190"/>
    </row>
    <row r="20" spans="1:19" s="117" customFormat="1" ht="11.25" customHeight="1">
      <c r="A20" s="193"/>
      <c r="B20" s="196"/>
      <c r="C20" s="199"/>
      <c r="D20" s="202"/>
      <c r="E20" s="205"/>
      <c r="F20" s="199"/>
      <c r="G20" s="208"/>
      <c r="H20" s="178"/>
      <c r="I20" s="181"/>
      <c r="J20" s="126">
        <v>4</v>
      </c>
      <c r="K20" s="134">
        <f>M19+$R$12</f>
        <v>0.5164004629629629</v>
      </c>
      <c r="L20" s="159">
        <v>0.5946759259259259</v>
      </c>
      <c r="M20" s="160">
        <v>0.5974305555555556</v>
      </c>
      <c r="N20" s="134">
        <f t="shared" si="0"/>
        <v>0.00275462962962969</v>
      </c>
      <c r="O20" s="97">
        <f>M20-K20</f>
        <v>0.08103009259259264</v>
      </c>
      <c r="P20" s="135">
        <f>$L$13/O20/24</f>
        <v>15.426367661762598</v>
      </c>
      <c r="Q20" s="184"/>
      <c r="R20" s="187"/>
      <c r="S20" s="190"/>
    </row>
    <row r="21" spans="1:19" s="117" customFormat="1" ht="11.25" customHeight="1">
      <c r="A21" s="193"/>
      <c r="B21" s="196"/>
      <c r="C21" s="199"/>
      <c r="D21" s="202"/>
      <c r="E21" s="205"/>
      <c r="F21" s="199"/>
      <c r="G21" s="208"/>
      <c r="H21" s="178"/>
      <c r="I21" s="181"/>
      <c r="J21" s="126">
        <v>5</v>
      </c>
      <c r="K21" s="134">
        <f>M20+$R$13</f>
        <v>0.6252083333333334</v>
      </c>
      <c r="L21" s="159">
        <v>0.6986111111111111</v>
      </c>
      <c r="M21" s="160">
        <v>0.7016087962962962</v>
      </c>
      <c r="N21" s="134">
        <f t="shared" si="0"/>
        <v>0.0029976851851851727</v>
      </c>
      <c r="O21" s="97">
        <f>M21-K21</f>
        <v>0.07640046296296288</v>
      </c>
      <c r="P21" s="135">
        <f>$L$14/O21/24</f>
        <v>16.361157400393896</v>
      </c>
      <c r="Q21" s="184"/>
      <c r="R21" s="187"/>
      <c r="S21" s="190"/>
    </row>
    <row r="22" spans="1:19" s="117" customFormat="1" ht="11.25" customHeight="1" thickBot="1">
      <c r="A22" s="194"/>
      <c r="B22" s="197"/>
      <c r="C22" s="200"/>
      <c r="D22" s="203"/>
      <c r="E22" s="206"/>
      <c r="F22" s="200"/>
      <c r="G22" s="209"/>
      <c r="H22" s="179"/>
      <c r="I22" s="182"/>
      <c r="J22" s="125">
        <v>6</v>
      </c>
      <c r="K22" s="136">
        <f>M21+$R$14</f>
        <v>0.7363310185185185</v>
      </c>
      <c r="L22" s="161">
        <v>0.7734606481481481</v>
      </c>
      <c r="M22" s="162">
        <v>0.7938657407407407</v>
      </c>
      <c r="N22" s="136">
        <f t="shared" si="0"/>
        <v>0.0204050925925926</v>
      </c>
      <c r="O22" s="98">
        <f>L22-K22</f>
        <v>0.037129629629629624</v>
      </c>
      <c r="P22" s="138">
        <f>$L$15/O22/24</f>
        <v>22.443890274314217</v>
      </c>
      <c r="Q22" s="185"/>
      <c r="R22" s="188"/>
      <c r="S22" s="191"/>
    </row>
    <row r="23" spans="1:19" s="117" customFormat="1" ht="11.25" customHeight="1">
      <c r="A23" s="192">
        <v>2</v>
      </c>
      <c r="B23" s="195">
        <v>7</v>
      </c>
      <c r="C23" s="198" t="s">
        <v>90</v>
      </c>
      <c r="D23" s="201" t="s">
        <v>110</v>
      </c>
      <c r="E23" s="204" t="s">
        <v>17</v>
      </c>
      <c r="F23" s="198" t="s">
        <v>119</v>
      </c>
      <c r="G23" s="207" t="s">
        <v>104</v>
      </c>
      <c r="H23" s="177" t="s">
        <v>105</v>
      </c>
      <c r="I23" s="180" t="s">
        <v>117</v>
      </c>
      <c r="J23" s="124">
        <v>1</v>
      </c>
      <c r="K23" s="139">
        <v>0.20833333333333334</v>
      </c>
      <c r="L23" s="157">
        <v>0.2835185185185185</v>
      </c>
      <c r="M23" s="158">
        <v>0.2894675925925926</v>
      </c>
      <c r="N23" s="95">
        <f aca="true" t="shared" si="1" ref="N23:N28">M23-L23</f>
        <v>0.005949074074074079</v>
      </c>
      <c r="O23" s="96">
        <f>M23-K23</f>
        <v>0.08113425925925924</v>
      </c>
      <c r="P23" s="133">
        <f>$L$10/O23/24</f>
        <v>15.406562054208278</v>
      </c>
      <c r="Q23" s="183">
        <f>SUM($L$10:$L$15)/R23/24</f>
        <v>14.922279792746112</v>
      </c>
      <c r="R23" s="186">
        <f>SUM(O23:O28)</f>
        <v>0.4467592592592593</v>
      </c>
      <c r="S23" s="189" t="s">
        <v>17</v>
      </c>
    </row>
    <row r="24" spans="1:19" s="117" customFormat="1" ht="11.25" customHeight="1">
      <c r="A24" s="193"/>
      <c r="B24" s="196"/>
      <c r="C24" s="199"/>
      <c r="D24" s="202"/>
      <c r="E24" s="205"/>
      <c r="F24" s="199"/>
      <c r="G24" s="208"/>
      <c r="H24" s="178"/>
      <c r="I24" s="181"/>
      <c r="J24" s="126">
        <v>2</v>
      </c>
      <c r="K24" s="134">
        <f>M23+$R$10</f>
        <v>0.31724537037037037</v>
      </c>
      <c r="L24" s="159">
        <v>0.3899884259259259</v>
      </c>
      <c r="M24" s="160">
        <v>0.39753472222222225</v>
      </c>
      <c r="N24" s="134">
        <f t="shared" si="1"/>
        <v>0.007546296296296329</v>
      </c>
      <c r="O24" s="97">
        <f>M24-K24</f>
        <v>0.08028935185185188</v>
      </c>
      <c r="P24" s="135">
        <f>$L$11/O24/24</f>
        <v>15.568689635289026</v>
      </c>
      <c r="Q24" s="184"/>
      <c r="R24" s="187"/>
      <c r="S24" s="190"/>
    </row>
    <row r="25" spans="1:19" s="117" customFormat="1" ht="11.25" customHeight="1">
      <c r="A25" s="193"/>
      <c r="B25" s="196"/>
      <c r="C25" s="199"/>
      <c r="D25" s="202"/>
      <c r="E25" s="205"/>
      <c r="F25" s="199"/>
      <c r="G25" s="208"/>
      <c r="H25" s="178"/>
      <c r="I25" s="181"/>
      <c r="J25" s="126">
        <v>3</v>
      </c>
      <c r="K25" s="134">
        <f>M24+$R$11</f>
        <v>0.42531250000000004</v>
      </c>
      <c r="L25" s="159">
        <v>0.4779513888888889</v>
      </c>
      <c r="M25" s="160">
        <v>0.48391203703703706</v>
      </c>
      <c r="N25" s="134">
        <f t="shared" si="1"/>
        <v>0.005960648148148173</v>
      </c>
      <c r="O25" s="97">
        <f>M25-K25</f>
        <v>0.05859953703703702</v>
      </c>
      <c r="P25" s="135">
        <f>$L$12/O25/24</f>
        <v>14.220817697017582</v>
      </c>
      <c r="Q25" s="184"/>
      <c r="R25" s="187"/>
      <c r="S25" s="190"/>
    </row>
    <row r="26" spans="1:19" s="117" customFormat="1" ht="11.25" customHeight="1">
      <c r="A26" s="193"/>
      <c r="B26" s="196"/>
      <c r="C26" s="199"/>
      <c r="D26" s="202"/>
      <c r="E26" s="205"/>
      <c r="F26" s="199"/>
      <c r="G26" s="208"/>
      <c r="H26" s="178"/>
      <c r="I26" s="181"/>
      <c r="J26" s="126">
        <v>4</v>
      </c>
      <c r="K26" s="134">
        <f>M25+$R$12</f>
        <v>0.5116898148148148</v>
      </c>
      <c r="L26" s="159">
        <v>0.5945601851851852</v>
      </c>
      <c r="M26" s="160">
        <v>0.6006944444444444</v>
      </c>
      <c r="N26" s="134">
        <f t="shared" si="1"/>
        <v>0.006134259259259256</v>
      </c>
      <c r="O26" s="97">
        <f>M26-K26</f>
        <v>0.08900462962962963</v>
      </c>
      <c r="P26" s="135">
        <f>$L$13/O26/24</f>
        <v>14.044213263979195</v>
      </c>
      <c r="Q26" s="184"/>
      <c r="R26" s="187"/>
      <c r="S26" s="190"/>
    </row>
    <row r="27" spans="1:19" s="117" customFormat="1" ht="11.25" customHeight="1">
      <c r="A27" s="193"/>
      <c r="B27" s="196"/>
      <c r="C27" s="199"/>
      <c r="D27" s="202"/>
      <c r="E27" s="205"/>
      <c r="F27" s="199"/>
      <c r="G27" s="208"/>
      <c r="H27" s="178"/>
      <c r="I27" s="181"/>
      <c r="J27" s="126">
        <v>5</v>
      </c>
      <c r="K27" s="134">
        <f>M26+$R$13</f>
        <v>0.6284722222222222</v>
      </c>
      <c r="L27" s="159">
        <v>0.6992476851851852</v>
      </c>
      <c r="M27" s="160">
        <v>0.7041087962962963</v>
      </c>
      <c r="N27" s="134">
        <f t="shared" si="1"/>
        <v>0.004861111111111094</v>
      </c>
      <c r="O27" s="97">
        <f>M27-K27</f>
        <v>0.07563657407407409</v>
      </c>
      <c r="P27" s="135">
        <f>$L$14/O27/24</f>
        <v>16.526396327467477</v>
      </c>
      <c r="Q27" s="184"/>
      <c r="R27" s="187"/>
      <c r="S27" s="190"/>
    </row>
    <row r="28" spans="1:19" s="117" customFormat="1" ht="11.25" customHeight="1" thickBot="1">
      <c r="A28" s="194"/>
      <c r="B28" s="197"/>
      <c r="C28" s="200"/>
      <c r="D28" s="203"/>
      <c r="E28" s="206"/>
      <c r="F28" s="200"/>
      <c r="G28" s="209"/>
      <c r="H28" s="179"/>
      <c r="I28" s="182"/>
      <c r="J28" s="125">
        <v>6</v>
      </c>
      <c r="K28" s="136">
        <f>M27+$R$14</f>
        <v>0.7388310185185185</v>
      </c>
      <c r="L28" s="161">
        <v>0.8009259259259259</v>
      </c>
      <c r="M28" s="162">
        <v>0.8069444444444445</v>
      </c>
      <c r="N28" s="136">
        <f t="shared" si="1"/>
        <v>0.006018518518518534</v>
      </c>
      <c r="O28" s="98">
        <f>L28-K28</f>
        <v>0.06209490740740742</v>
      </c>
      <c r="P28" s="138">
        <f>$L$15/O28/24</f>
        <v>13.420316868592728</v>
      </c>
      <c r="Q28" s="185"/>
      <c r="R28" s="188"/>
      <c r="S28" s="191"/>
    </row>
    <row r="29" spans="1:19" s="117" customFormat="1" ht="11.25" customHeight="1">
      <c r="A29" s="192">
        <v>3</v>
      </c>
      <c r="B29" s="195">
        <v>5</v>
      </c>
      <c r="C29" s="198" t="s">
        <v>94</v>
      </c>
      <c r="D29" s="201" t="s">
        <v>108</v>
      </c>
      <c r="E29" s="204" t="s">
        <v>72</v>
      </c>
      <c r="F29" s="198" t="s">
        <v>120</v>
      </c>
      <c r="G29" s="207" t="s">
        <v>100</v>
      </c>
      <c r="H29" s="177" t="s">
        <v>58</v>
      </c>
      <c r="I29" s="180" t="s">
        <v>117</v>
      </c>
      <c r="J29" s="124">
        <v>1</v>
      </c>
      <c r="K29" s="139">
        <v>0.20833333333333334</v>
      </c>
      <c r="L29" s="157">
        <v>0.28350694444444446</v>
      </c>
      <c r="M29" s="158">
        <v>0.29084490740740737</v>
      </c>
      <c r="N29" s="95">
        <f aca="true" t="shared" si="2" ref="N29:N34">M29-L29</f>
        <v>0.007337962962962907</v>
      </c>
      <c r="O29" s="96">
        <f>M29-K29</f>
        <v>0.08251157407407403</v>
      </c>
      <c r="P29" s="133">
        <f>$L$10/O29/24</f>
        <v>15.14938981624352</v>
      </c>
      <c r="Q29" s="183">
        <f>SUM($L$10:$L$15)/R29/24</f>
        <v>14.27969358157523</v>
      </c>
      <c r="R29" s="186">
        <f>SUM(O29:O34)</f>
        <v>0.4668634259259259</v>
      </c>
      <c r="S29" s="189" t="s">
        <v>17</v>
      </c>
    </row>
    <row r="30" spans="1:19" s="117" customFormat="1" ht="11.25" customHeight="1">
      <c r="A30" s="193"/>
      <c r="B30" s="196"/>
      <c r="C30" s="199"/>
      <c r="D30" s="202"/>
      <c r="E30" s="205"/>
      <c r="F30" s="199"/>
      <c r="G30" s="208"/>
      <c r="H30" s="178"/>
      <c r="I30" s="181"/>
      <c r="J30" s="126">
        <v>2</v>
      </c>
      <c r="K30" s="134">
        <f>M29+$R$10</f>
        <v>0.31862268518518516</v>
      </c>
      <c r="L30" s="159">
        <v>0.39480324074074075</v>
      </c>
      <c r="M30" s="160">
        <v>0.40155092592592595</v>
      </c>
      <c r="N30" s="134">
        <f t="shared" si="2"/>
        <v>0.006747685185185204</v>
      </c>
      <c r="O30" s="97">
        <f>M30-K30</f>
        <v>0.08292824074074079</v>
      </c>
      <c r="P30" s="135">
        <f>$L$11/O30/24</f>
        <v>15.07327285415212</v>
      </c>
      <c r="Q30" s="184"/>
      <c r="R30" s="187"/>
      <c r="S30" s="190"/>
    </row>
    <row r="31" spans="1:19" s="117" customFormat="1" ht="11.25" customHeight="1">
      <c r="A31" s="193"/>
      <c r="B31" s="196"/>
      <c r="C31" s="199"/>
      <c r="D31" s="202"/>
      <c r="E31" s="205"/>
      <c r="F31" s="199"/>
      <c r="G31" s="208"/>
      <c r="H31" s="178"/>
      <c r="I31" s="181"/>
      <c r="J31" s="126">
        <v>3</v>
      </c>
      <c r="K31" s="134">
        <f>M30+$R$11</f>
        <v>0.42932870370370374</v>
      </c>
      <c r="L31" s="159">
        <v>0.48112268518518514</v>
      </c>
      <c r="M31" s="160">
        <v>0.4907175925925926</v>
      </c>
      <c r="N31" s="134">
        <f t="shared" si="2"/>
        <v>0.009594907407407482</v>
      </c>
      <c r="O31" s="97">
        <f>M31-K31</f>
        <v>0.06138888888888888</v>
      </c>
      <c r="P31" s="135">
        <f>$L$12/O31/24</f>
        <v>13.574660633484164</v>
      </c>
      <c r="Q31" s="184"/>
      <c r="R31" s="187"/>
      <c r="S31" s="190"/>
    </row>
    <row r="32" spans="1:19" s="117" customFormat="1" ht="11.25" customHeight="1">
      <c r="A32" s="193"/>
      <c r="B32" s="196"/>
      <c r="C32" s="199"/>
      <c r="D32" s="202"/>
      <c r="E32" s="205"/>
      <c r="F32" s="199"/>
      <c r="G32" s="208"/>
      <c r="H32" s="178"/>
      <c r="I32" s="181"/>
      <c r="J32" s="126">
        <v>4</v>
      </c>
      <c r="K32" s="134">
        <f>M31+$R$12</f>
        <v>0.5184953703703704</v>
      </c>
      <c r="L32" s="159">
        <v>0.5989583333333334</v>
      </c>
      <c r="M32" s="160">
        <v>0.6079282407407408</v>
      </c>
      <c r="N32" s="134">
        <f t="shared" si="2"/>
        <v>0.00896990740740744</v>
      </c>
      <c r="O32" s="97">
        <f>M32-K32</f>
        <v>0.0894328703703704</v>
      </c>
      <c r="P32" s="135">
        <f>$L$13/O32/24</f>
        <v>13.976963892843273</v>
      </c>
      <c r="Q32" s="184"/>
      <c r="R32" s="187"/>
      <c r="S32" s="190"/>
    </row>
    <row r="33" spans="1:19" s="117" customFormat="1" ht="11.25" customHeight="1">
      <c r="A33" s="193"/>
      <c r="B33" s="196"/>
      <c r="C33" s="199"/>
      <c r="D33" s="202"/>
      <c r="E33" s="205"/>
      <c r="F33" s="199"/>
      <c r="G33" s="208"/>
      <c r="H33" s="178"/>
      <c r="I33" s="181"/>
      <c r="J33" s="126">
        <v>5</v>
      </c>
      <c r="K33" s="134">
        <f>M32+$R$13</f>
        <v>0.6357060185185186</v>
      </c>
      <c r="L33" s="159">
        <v>0.7184027777777778</v>
      </c>
      <c r="M33" s="160">
        <v>0.7275578703703703</v>
      </c>
      <c r="N33" s="134">
        <f t="shared" si="2"/>
        <v>0.009155092592592506</v>
      </c>
      <c r="O33" s="97">
        <f>M33-K33</f>
        <v>0.09185185185185174</v>
      </c>
      <c r="P33" s="135">
        <f>$L$14/O33/24</f>
        <v>13.608870967741952</v>
      </c>
      <c r="Q33" s="184"/>
      <c r="R33" s="187"/>
      <c r="S33" s="190"/>
    </row>
    <row r="34" spans="1:19" s="117" customFormat="1" ht="11.25" customHeight="1" thickBot="1">
      <c r="A34" s="194"/>
      <c r="B34" s="197"/>
      <c r="C34" s="200"/>
      <c r="D34" s="203"/>
      <c r="E34" s="206"/>
      <c r="F34" s="200"/>
      <c r="G34" s="209"/>
      <c r="H34" s="179"/>
      <c r="I34" s="182"/>
      <c r="J34" s="125">
        <v>6</v>
      </c>
      <c r="K34" s="136">
        <f>M33+$R$14</f>
        <v>0.7622800925925926</v>
      </c>
      <c r="L34" s="161">
        <v>0.8210300925925926</v>
      </c>
      <c r="M34" s="162">
        <v>0.8305787037037037</v>
      </c>
      <c r="N34" s="136">
        <f t="shared" si="2"/>
        <v>0.00954861111111105</v>
      </c>
      <c r="O34" s="98">
        <f>L34-K34</f>
        <v>0.05875000000000008</v>
      </c>
      <c r="P34" s="138">
        <f>$L$15/O34/24</f>
        <v>14.184397163120549</v>
      </c>
      <c r="Q34" s="185"/>
      <c r="R34" s="188"/>
      <c r="S34" s="191"/>
    </row>
    <row r="35" spans="1:19" s="117" customFormat="1" ht="11.25" customHeight="1">
      <c r="A35" s="192"/>
      <c r="B35" s="195">
        <v>17</v>
      </c>
      <c r="C35" s="198" t="s">
        <v>95</v>
      </c>
      <c r="D35" s="201" t="s">
        <v>106</v>
      </c>
      <c r="E35" s="204" t="s">
        <v>17</v>
      </c>
      <c r="F35" s="198" t="s">
        <v>121</v>
      </c>
      <c r="G35" s="207" t="s">
        <v>103</v>
      </c>
      <c r="H35" s="177" t="s">
        <v>62</v>
      </c>
      <c r="I35" s="180" t="s">
        <v>117</v>
      </c>
      <c r="J35" s="124">
        <v>1</v>
      </c>
      <c r="K35" s="139">
        <v>0.20833333333333334</v>
      </c>
      <c r="L35" s="157">
        <v>0.2835300925925926</v>
      </c>
      <c r="M35" s="158">
        <v>0.28751157407407407</v>
      </c>
      <c r="N35" s="95">
        <f aca="true" t="shared" si="3" ref="N35:N45">M35-L35</f>
        <v>0.003981481481481475</v>
      </c>
      <c r="O35" s="96">
        <f>M35-K35</f>
        <v>0.07917824074074073</v>
      </c>
      <c r="P35" s="133">
        <f>$L$10/O35/24</f>
        <v>15.787165619061541</v>
      </c>
      <c r="Q35" s="167" t="s">
        <v>88</v>
      </c>
      <c r="R35" s="168"/>
      <c r="S35" s="169"/>
    </row>
    <row r="36" spans="1:19" s="117" customFormat="1" ht="11.25" customHeight="1">
      <c r="A36" s="193"/>
      <c r="B36" s="196"/>
      <c r="C36" s="199"/>
      <c r="D36" s="202"/>
      <c r="E36" s="205"/>
      <c r="F36" s="199"/>
      <c r="G36" s="208"/>
      <c r="H36" s="178"/>
      <c r="I36" s="181"/>
      <c r="J36" s="126">
        <v>2</v>
      </c>
      <c r="K36" s="134">
        <f>M35+$R$10</f>
        <v>0.31528935185185186</v>
      </c>
      <c r="L36" s="159">
        <v>0.3849189814814815</v>
      </c>
      <c r="M36" s="160">
        <v>0.38994212962962965</v>
      </c>
      <c r="N36" s="134">
        <f t="shared" si="3"/>
        <v>0.005023148148148138</v>
      </c>
      <c r="O36" s="97">
        <f>M36-K36</f>
        <v>0.07465277777777779</v>
      </c>
      <c r="P36" s="135">
        <f>$L$11/O36/24</f>
        <v>16.744186046511626</v>
      </c>
      <c r="Q36" s="170"/>
      <c r="R36" s="171"/>
      <c r="S36" s="172"/>
    </row>
    <row r="37" spans="1:19" s="117" customFormat="1" ht="11.25" customHeight="1">
      <c r="A37" s="193"/>
      <c r="B37" s="196"/>
      <c r="C37" s="199"/>
      <c r="D37" s="202"/>
      <c r="E37" s="205"/>
      <c r="F37" s="199"/>
      <c r="G37" s="208"/>
      <c r="H37" s="178"/>
      <c r="I37" s="181"/>
      <c r="J37" s="126">
        <v>3</v>
      </c>
      <c r="K37" s="134">
        <f>M36+$R$11</f>
        <v>0.41771990740740744</v>
      </c>
      <c r="L37" s="159">
        <v>0.4677546296296296</v>
      </c>
      <c r="M37" s="160">
        <v>0.4719328703703704</v>
      </c>
      <c r="N37" s="134">
        <f t="shared" si="3"/>
        <v>0.004178240740740802</v>
      </c>
      <c r="O37" s="97">
        <f>M37-K37</f>
        <v>0.05421296296296296</v>
      </c>
      <c r="P37" s="135">
        <f>$L$12/O37/24</f>
        <v>15.371477369769428</v>
      </c>
      <c r="Q37" s="170"/>
      <c r="R37" s="171"/>
      <c r="S37" s="172"/>
    </row>
    <row r="38" spans="1:19" s="117" customFormat="1" ht="11.25" customHeight="1">
      <c r="A38" s="193"/>
      <c r="B38" s="196"/>
      <c r="C38" s="199"/>
      <c r="D38" s="202"/>
      <c r="E38" s="205"/>
      <c r="F38" s="199"/>
      <c r="G38" s="208"/>
      <c r="H38" s="178"/>
      <c r="I38" s="181"/>
      <c r="J38" s="126">
        <v>4</v>
      </c>
      <c r="K38" s="134">
        <f>M37+$R$12</f>
        <v>0.4997106481481482</v>
      </c>
      <c r="L38" s="159">
        <v>0.5873958333333333</v>
      </c>
      <c r="M38" s="160">
        <v>0.5901273148148148</v>
      </c>
      <c r="N38" s="134">
        <f t="shared" si="3"/>
        <v>0.0027314814814815014</v>
      </c>
      <c r="O38" s="97">
        <f>M38-K38</f>
        <v>0.09041666666666665</v>
      </c>
      <c r="P38" s="135">
        <f>$L$13/O38/24</f>
        <v>13.824884792626731</v>
      </c>
      <c r="Q38" s="170"/>
      <c r="R38" s="171"/>
      <c r="S38" s="172"/>
    </row>
    <row r="39" spans="1:19" s="117" customFormat="1" ht="11.25" customHeight="1">
      <c r="A39" s="193"/>
      <c r="B39" s="196"/>
      <c r="C39" s="199"/>
      <c r="D39" s="202"/>
      <c r="E39" s="205"/>
      <c r="F39" s="199"/>
      <c r="G39" s="208"/>
      <c r="H39" s="178"/>
      <c r="I39" s="181"/>
      <c r="J39" s="126">
        <v>5</v>
      </c>
      <c r="K39" s="134">
        <f>M38+$R$13</f>
        <v>0.6179050925925926</v>
      </c>
      <c r="L39" s="159">
        <v>0.6980671296296297</v>
      </c>
      <c r="M39" s="160">
        <v>0.7010879629629629</v>
      </c>
      <c r="N39" s="134">
        <f t="shared" si="3"/>
        <v>0.0030208333333332504</v>
      </c>
      <c r="O39" s="97">
        <f>M39-K39</f>
        <v>0.08318287037037031</v>
      </c>
      <c r="P39" s="135">
        <f>$L$14/O39/24</f>
        <v>15.027132322248514</v>
      </c>
      <c r="Q39" s="170"/>
      <c r="R39" s="171"/>
      <c r="S39" s="172"/>
    </row>
    <row r="40" spans="1:19" s="117" customFormat="1" ht="11.25" customHeight="1" thickBot="1">
      <c r="A40" s="194"/>
      <c r="B40" s="197"/>
      <c r="C40" s="200"/>
      <c r="D40" s="203"/>
      <c r="E40" s="206"/>
      <c r="F40" s="200"/>
      <c r="G40" s="209"/>
      <c r="H40" s="179"/>
      <c r="I40" s="182"/>
      <c r="J40" s="125">
        <v>6</v>
      </c>
      <c r="K40" s="136">
        <f>M39+$R$14</f>
        <v>0.7358101851851852</v>
      </c>
      <c r="L40" s="161">
        <v>0.7734953703703704</v>
      </c>
      <c r="M40" s="162">
        <v>0.7938773148148148</v>
      </c>
      <c r="N40" s="136">
        <f t="shared" si="3"/>
        <v>0.02038194444444441</v>
      </c>
      <c r="O40" s="98">
        <f>L40-K40</f>
        <v>0.037685185185185266</v>
      </c>
      <c r="P40" s="138">
        <f>$L$15/O40/24</f>
        <v>22.113022113022065</v>
      </c>
      <c r="Q40" s="173"/>
      <c r="R40" s="174"/>
      <c r="S40" s="175"/>
    </row>
    <row r="41" spans="1:19" s="117" customFormat="1" ht="11.25" customHeight="1">
      <c r="A41" s="192"/>
      <c r="B41" s="195">
        <v>8</v>
      </c>
      <c r="C41" s="198" t="s">
        <v>93</v>
      </c>
      <c r="D41" s="201" t="s">
        <v>107</v>
      </c>
      <c r="E41" s="204" t="s">
        <v>96</v>
      </c>
      <c r="F41" s="198" t="s">
        <v>97</v>
      </c>
      <c r="G41" s="207" t="s">
        <v>98</v>
      </c>
      <c r="H41" s="177" t="s">
        <v>99</v>
      </c>
      <c r="I41" s="180" t="s">
        <v>118</v>
      </c>
      <c r="J41" s="124">
        <v>1</v>
      </c>
      <c r="K41" s="139">
        <v>0.20833333333333334</v>
      </c>
      <c r="L41" s="157">
        <v>0.2835300925925926</v>
      </c>
      <c r="M41" s="158">
        <v>0.2872106481481482</v>
      </c>
      <c r="N41" s="95">
        <f t="shared" si="3"/>
        <v>0.003680555555555576</v>
      </c>
      <c r="O41" s="96">
        <f>M41-K41</f>
        <v>0.07887731481481483</v>
      </c>
      <c r="P41" s="133">
        <f>$L$10/O41/24</f>
        <v>15.847395451210561</v>
      </c>
      <c r="Q41" s="167" t="s">
        <v>114</v>
      </c>
      <c r="R41" s="168"/>
      <c r="S41" s="169"/>
    </row>
    <row r="42" spans="1:19" s="117" customFormat="1" ht="11.25" customHeight="1">
      <c r="A42" s="193"/>
      <c r="B42" s="196"/>
      <c r="C42" s="199"/>
      <c r="D42" s="202"/>
      <c r="E42" s="205"/>
      <c r="F42" s="199"/>
      <c r="G42" s="208"/>
      <c r="H42" s="178"/>
      <c r="I42" s="181"/>
      <c r="J42" s="126">
        <v>2</v>
      </c>
      <c r="K42" s="134">
        <f>M41+$R$10</f>
        <v>0.31498842592592596</v>
      </c>
      <c r="L42" s="159">
        <v>0.3849074074074074</v>
      </c>
      <c r="M42" s="160">
        <v>0.3884837962962963</v>
      </c>
      <c r="N42" s="134">
        <f t="shared" si="3"/>
        <v>0.003576388888888893</v>
      </c>
      <c r="O42" s="97">
        <f>M42-K42</f>
        <v>0.07349537037037035</v>
      </c>
      <c r="P42" s="135">
        <f>$L$11/O42/24</f>
        <v>17.007874015748037</v>
      </c>
      <c r="Q42" s="170"/>
      <c r="R42" s="171"/>
      <c r="S42" s="172"/>
    </row>
    <row r="43" spans="1:19" s="117" customFormat="1" ht="11.25" customHeight="1">
      <c r="A43" s="193"/>
      <c r="B43" s="196"/>
      <c r="C43" s="199"/>
      <c r="D43" s="202"/>
      <c r="E43" s="205"/>
      <c r="F43" s="199"/>
      <c r="G43" s="208"/>
      <c r="H43" s="178"/>
      <c r="I43" s="181"/>
      <c r="J43" s="126">
        <v>3</v>
      </c>
      <c r="K43" s="134">
        <f>M42+$R$11</f>
        <v>0.4162615740740741</v>
      </c>
      <c r="L43" s="159">
        <v>0.46776620370370375</v>
      </c>
      <c r="M43" s="160">
        <v>0.4712962962962963</v>
      </c>
      <c r="N43" s="134">
        <f t="shared" si="3"/>
        <v>0.003530092592592571</v>
      </c>
      <c r="O43" s="97">
        <f>M43-K43</f>
        <v>0.05503472222222222</v>
      </c>
      <c r="P43" s="135">
        <f>$L$12/O43/24</f>
        <v>15.141955835962145</v>
      </c>
      <c r="Q43" s="170"/>
      <c r="R43" s="171"/>
      <c r="S43" s="172"/>
    </row>
    <row r="44" spans="1:19" s="117" customFormat="1" ht="11.25" customHeight="1">
      <c r="A44" s="193"/>
      <c r="B44" s="196"/>
      <c r="C44" s="199"/>
      <c r="D44" s="202"/>
      <c r="E44" s="205"/>
      <c r="F44" s="199"/>
      <c r="G44" s="208"/>
      <c r="H44" s="178"/>
      <c r="I44" s="181"/>
      <c r="J44" s="126">
        <v>4</v>
      </c>
      <c r="K44" s="134">
        <f>M43+$R$12</f>
        <v>0.4990740740740741</v>
      </c>
      <c r="L44" s="159">
        <v>0.5873842592592592</v>
      </c>
      <c r="M44" s="160">
        <v>0.5893518518518518</v>
      </c>
      <c r="N44" s="134">
        <f t="shared" si="3"/>
        <v>0.001967592592592604</v>
      </c>
      <c r="O44" s="97">
        <f>M44-K44</f>
        <v>0.09027777777777768</v>
      </c>
      <c r="P44" s="135">
        <f>$L$13/O44/24</f>
        <v>13.846153846153861</v>
      </c>
      <c r="Q44" s="170"/>
      <c r="R44" s="171"/>
      <c r="S44" s="172"/>
    </row>
    <row r="45" spans="1:19" s="117" customFormat="1" ht="11.25" customHeight="1">
      <c r="A45" s="193"/>
      <c r="B45" s="196"/>
      <c r="C45" s="199"/>
      <c r="D45" s="202"/>
      <c r="E45" s="205"/>
      <c r="F45" s="199"/>
      <c r="G45" s="208"/>
      <c r="H45" s="178"/>
      <c r="I45" s="181"/>
      <c r="J45" s="126">
        <v>5</v>
      </c>
      <c r="K45" s="134">
        <f>M44+$R$13</f>
        <v>0.6171296296296296</v>
      </c>
      <c r="L45" s="159">
        <v>0.6980787037037036</v>
      </c>
      <c r="M45" s="160">
        <v>0.7041666666666666</v>
      </c>
      <c r="N45" s="134">
        <f t="shared" si="3"/>
        <v>0.0060879629629629894</v>
      </c>
      <c r="O45" s="97">
        <f>M45-K45</f>
        <v>0.08703703703703702</v>
      </c>
      <c r="P45" s="135">
        <f>$L$14/O45/24</f>
        <v>14.361702127659576</v>
      </c>
      <c r="Q45" s="170"/>
      <c r="R45" s="171"/>
      <c r="S45" s="172"/>
    </row>
    <row r="46" spans="1:19" s="117" customFormat="1" ht="11.25" customHeight="1" thickBot="1">
      <c r="A46" s="194"/>
      <c r="B46" s="197"/>
      <c r="C46" s="200"/>
      <c r="D46" s="203"/>
      <c r="E46" s="206"/>
      <c r="F46" s="200"/>
      <c r="G46" s="209"/>
      <c r="H46" s="179"/>
      <c r="I46" s="182"/>
      <c r="J46" s="125">
        <v>6</v>
      </c>
      <c r="K46" s="136"/>
      <c r="L46" s="161"/>
      <c r="M46" s="162"/>
      <c r="N46" s="136"/>
      <c r="O46" s="98"/>
      <c r="P46" s="138"/>
      <c r="Q46" s="173"/>
      <c r="R46" s="174"/>
      <c r="S46" s="175"/>
    </row>
    <row r="47" spans="1:19" s="117" customFormat="1" ht="18.75" customHeight="1">
      <c r="A47" s="146"/>
      <c r="B47" s="164"/>
      <c r="C47" s="147"/>
      <c r="D47" s="148"/>
      <c r="E47" s="149"/>
      <c r="F47" s="147"/>
      <c r="G47" s="150"/>
      <c r="H47" s="151"/>
      <c r="I47" s="152"/>
      <c r="J47" s="152"/>
      <c r="K47" s="153"/>
      <c r="L47" s="166"/>
      <c r="M47" s="26"/>
      <c r="N47" s="153"/>
      <c r="O47" s="154"/>
      <c r="P47" s="155"/>
      <c r="Q47" s="155"/>
      <c r="R47" s="165"/>
      <c r="S47" s="119"/>
    </row>
    <row r="48" spans="1:7" ht="14.25">
      <c r="A48" s="144" t="s">
        <v>21</v>
      </c>
      <c r="B48" s="145"/>
      <c r="C48" s="145"/>
      <c r="D48" s="145"/>
      <c r="E48" s="145"/>
      <c r="F48" s="163" t="s">
        <v>89</v>
      </c>
      <c r="G48" s="145"/>
    </row>
    <row r="49" spans="1:7" ht="14.25">
      <c r="A49" s="144"/>
      <c r="B49" s="145"/>
      <c r="C49" s="145"/>
      <c r="D49" s="145"/>
      <c r="E49" s="145"/>
      <c r="F49" s="145"/>
      <c r="G49" s="145"/>
    </row>
    <row r="50" spans="1:7" ht="14.25">
      <c r="A50" s="144" t="s">
        <v>22</v>
      </c>
      <c r="B50" s="145"/>
      <c r="C50" s="145"/>
      <c r="D50" s="145"/>
      <c r="E50" s="145"/>
      <c r="F50" s="163" t="s">
        <v>112</v>
      </c>
      <c r="G50" s="145"/>
    </row>
    <row r="51" spans="1:7" ht="14.25">
      <c r="A51" s="144"/>
      <c r="B51" s="145"/>
      <c r="C51" s="145"/>
      <c r="D51" s="145"/>
      <c r="E51" s="145"/>
      <c r="F51" s="163"/>
      <c r="G51" s="145"/>
    </row>
  </sheetData>
  <sheetProtection formatCells="0" formatColumns="0" formatRows="0" insertColumns="0" insertRows="0" insertHyperlinks="0" deleteColumns="0" deleteRows="0" sort="0" autoFilter="0" pivotTables="0"/>
  <mergeCells count="74">
    <mergeCell ref="A3:S3"/>
    <mergeCell ref="A4:S4"/>
    <mergeCell ref="A6:S6"/>
    <mergeCell ref="A7:S7"/>
    <mergeCell ref="A8:S8"/>
    <mergeCell ref="A10:A16"/>
    <mergeCell ref="B10:B16"/>
    <mergeCell ref="C10:C16"/>
    <mergeCell ref="D10:D16"/>
    <mergeCell ref="E10:E16"/>
    <mergeCell ref="F10:F16"/>
    <mergeCell ref="G10:G16"/>
    <mergeCell ref="H10:H16"/>
    <mergeCell ref="I10:I16"/>
    <mergeCell ref="J10:J16"/>
    <mergeCell ref="N10:O10"/>
    <mergeCell ref="S10:S16"/>
    <mergeCell ref="A23:A28"/>
    <mergeCell ref="B23:B28"/>
    <mergeCell ref="C23:C28"/>
    <mergeCell ref="D23:D28"/>
    <mergeCell ref="E23:E28"/>
    <mergeCell ref="F23:F28"/>
    <mergeCell ref="G23:G28"/>
    <mergeCell ref="H23:H28"/>
    <mergeCell ref="I23:I28"/>
    <mergeCell ref="Q23:Q28"/>
    <mergeCell ref="R23:R28"/>
    <mergeCell ref="S23:S28"/>
    <mergeCell ref="A17:A22"/>
    <mergeCell ref="B17:B22"/>
    <mergeCell ref="C17:C22"/>
    <mergeCell ref="D17:D22"/>
    <mergeCell ref="E17:E22"/>
    <mergeCell ref="F17:F22"/>
    <mergeCell ref="G17:G22"/>
    <mergeCell ref="H17:H22"/>
    <mergeCell ref="I17:I22"/>
    <mergeCell ref="Q17:Q22"/>
    <mergeCell ref="R17:R22"/>
    <mergeCell ref="S17:S22"/>
    <mergeCell ref="A41:A46"/>
    <mergeCell ref="B41:B46"/>
    <mergeCell ref="C41:C46"/>
    <mergeCell ref="D41:D46"/>
    <mergeCell ref="E41:E46"/>
    <mergeCell ref="F29:F34"/>
    <mergeCell ref="G29:G34"/>
    <mergeCell ref="H29:H34"/>
    <mergeCell ref="I29:I34"/>
    <mergeCell ref="F41:F46"/>
    <mergeCell ref="G41:G46"/>
    <mergeCell ref="H41:H46"/>
    <mergeCell ref="I41:I46"/>
    <mergeCell ref="C35:C40"/>
    <mergeCell ref="D35:D40"/>
    <mergeCell ref="E35:E40"/>
    <mergeCell ref="F35:F40"/>
    <mergeCell ref="G35:G40"/>
    <mergeCell ref="A29:A34"/>
    <mergeCell ref="B29:B34"/>
    <mergeCell ref="C29:C34"/>
    <mergeCell ref="D29:D34"/>
    <mergeCell ref="E29:E34"/>
    <mergeCell ref="Q35:S40"/>
    <mergeCell ref="Q41:S46"/>
    <mergeCell ref="A5:S5"/>
    <mergeCell ref="H35:H40"/>
    <mergeCell ref="I35:I40"/>
    <mergeCell ref="Q29:Q34"/>
    <mergeCell ref="R29:R34"/>
    <mergeCell ref="S29:S34"/>
    <mergeCell ref="A35:A40"/>
    <mergeCell ref="B35:B40"/>
  </mergeCells>
  <conditionalFormatting sqref="N47">
    <cfRule type="cellIs" priority="19" dxfId="43" operator="greaterThan" stopIfTrue="1">
      <formula>0.0208333333333333</formula>
    </cfRule>
  </conditionalFormatting>
  <conditionalFormatting sqref="N47">
    <cfRule type="cellIs" priority="11" dxfId="43" operator="greaterThan" stopIfTrue="1">
      <formula>0.0208333333333333</formula>
    </cfRule>
  </conditionalFormatting>
  <conditionalFormatting sqref="N23:N27">
    <cfRule type="cellIs" priority="8" dxfId="43" operator="greaterThan" stopIfTrue="1">
      <formula>0.0138888888888889</formula>
    </cfRule>
  </conditionalFormatting>
  <conditionalFormatting sqref="N28 N17:N22 N35:N40 N46">
    <cfRule type="cellIs" priority="7" dxfId="43" operator="greaterThan" stopIfTrue="1">
      <formula>0.0208333333333333</formula>
    </cfRule>
  </conditionalFormatting>
  <conditionalFormatting sqref="N17:N21">
    <cfRule type="cellIs" priority="6" dxfId="43" operator="greaterThan" stopIfTrue="1">
      <formula>0.0138888888888889</formula>
    </cfRule>
  </conditionalFormatting>
  <conditionalFormatting sqref="N41:N45">
    <cfRule type="cellIs" priority="5" dxfId="43" operator="greaterThan" stopIfTrue="1">
      <formula>0.0138888888888889</formula>
    </cfRule>
  </conditionalFormatting>
  <conditionalFormatting sqref="N29:N33">
    <cfRule type="cellIs" priority="4" dxfId="43" operator="greaterThan" stopIfTrue="1">
      <formula>0.0138888888888889</formula>
    </cfRule>
  </conditionalFormatting>
  <conditionalFormatting sqref="N34">
    <cfRule type="cellIs" priority="3" dxfId="43" operator="greaterThan" stopIfTrue="1">
      <formula>0.0208333333333333</formula>
    </cfRule>
  </conditionalFormatting>
  <conditionalFormatting sqref="N35:N39">
    <cfRule type="cellIs" priority="2" dxfId="43" operator="greaterThan" stopIfTrue="1">
      <formula>0.0138888888888889</formula>
    </cfRule>
  </conditionalFormatting>
  <conditionalFormatting sqref="N40:N46">
    <cfRule type="cellIs" priority="1" dxfId="43" operator="greaterThan" stopIfTrue="1">
      <formula>0.0208333333333333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5"/>
  <sheetViews>
    <sheetView zoomScaleSheetLayoutView="70" zoomScalePageLayoutView="0" workbookViewId="0" topLeftCell="A1">
      <selection activeCell="N17" sqref="N17"/>
    </sheetView>
  </sheetViews>
  <sheetFormatPr defaultColWidth="9.140625" defaultRowHeight="15"/>
  <cols>
    <col min="1" max="1" width="3.7109375" style="3" customWidth="1"/>
    <col min="2" max="2" width="4.7109375" style="3" customWidth="1"/>
    <col min="3" max="3" width="15.7109375" style="3" customWidth="1"/>
    <col min="4" max="4" width="7.7109375" style="3" customWidth="1"/>
    <col min="5" max="5" width="5.8515625" style="3" customWidth="1"/>
    <col min="6" max="6" width="25.28125" style="3" customWidth="1"/>
    <col min="7" max="7" width="7.7109375" style="3" customWidth="1"/>
    <col min="8" max="9" width="12.7109375" style="3" customWidth="1"/>
    <col min="10" max="10" width="9.7109375" style="3" customWidth="1"/>
    <col min="11" max="12" width="10.7109375" style="3" customWidth="1"/>
    <col min="13" max="15" width="9.7109375" style="3" customWidth="1"/>
    <col min="16" max="16" width="6.7109375" style="3" customWidth="1"/>
    <col min="17" max="16384" width="9.140625" style="3" customWidth="1"/>
  </cols>
  <sheetData>
    <row r="1" spans="1:16" s="2" customFormat="1" ht="45" customHeight="1">
      <c r="A1" s="1"/>
      <c r="B1" s="1"/>
      <c r="C1" s="89"/>
      <c r="D1" s="1"/>
      <c r="E1" s="1"/>
      <c r="F1" s="89"/>
      <c r="G1" s="1"/>
      <c r="H1" s="1"/>
      <c r="I1" s="1"/>
      <c r="J1" s="1"/>
      <c r="K1" s="1"/>
      <c r="L1" s="1"/>
      <c r="M1" s="1"/>
      <c r="N1" s="1"/>
      <c r="O1" s="1"/>
      <c r="P1" s="91"/>
    </row>
    <row r="2" spans="1:16" ht="30" customHeight="1">
      <c r="A2" s="232" t="s">
        <v>47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s="5" customFormat="1" ht="15.75" customHeight="1">
      <c r="A3" s="241" t="s">
        <v>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s="6" customFormat="1" ht="15.75" customHeight="1">
      <c r="A4" s="242" t="s">
        <v>45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6" customFormat="1" ht="15.75" customHeight="1">
      <c r="A5" s="242" t="s">
        <v>46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</row>
    <row r="6" spans="1:16" s="10" customFormat="1" ht="15" customHeight="1" thickBot="1">
      <c r="A6" s="131" t="s">
        <v>9</v>
      </c>
      <c r="B6" s="7"/>
      <c r="C6" s="8"/>
      <c r="D6" s="8"/>
      <c r="E6" s="8"/>
      <c r="F6" s="8"/>
      <c r="G6" s="8"/>
      <c r="H6" s="9"/>
      <c r="I6" s="7"/>
      <c r="J6" s="7"/>
      <c r="K6" s="7"/>
      <c r="L6" s="7"/>
      <c r="M6" s="7"/>
      <c r="N6" s="7"/>
      <c r="O6" s="7"/>
      <c r="P6" s="132" t="s">
        <v>10</v>
      </c>
    </row>
    <row r="7" spans="1:16" s="11" customFormat="1" ht="19.5" customHeight="1">
      <c r="A7" s="235" t="s">
        <v>11</v>
      </c>
      <c r="B7" s="239" t="s">
        <v>8</v>
      </c>
      <c r="C7" s="233" t="s">
        <v>42</v>
      </c>
      <c r="D7" s="237" t="s">
        <v>12</v>
      </c>
      <c r="E7" s="243" t="s">
        <v>13</v>
      </c>
      <c r="F7" s="233" t="s">
        <v>40</v>
      </c>
      <c r="G7" s="237" t="s">
        <v>12</v>
      </c>
      <c r="H7" s="237" t="s">
        <v>14</v>
      </c>
      <c r="I7" s="245" t="s">
        <v>15</v>
      </c>
      <c r="J7" s="46" t="s">
        <v>29</v>
      </c>
      <c r="K7" s="47">
        <v>20</v>
      </c>
      <c r="L7" s="48" t="s">
        <v>5</v>
      </c>
      <c r="M7" s="90"/>
      <c r="N7" s="48"/>
      <c r="O7" s="49"/>
      <c r="P7" s="247" t="s">
        <v>16</v>
      </c>
    </row>
    <row r="8" spans="1:16" s="11" customFormat="1" ht="39.75" customHeight="1" thickBot="1">
      <c r="A8" s="236"/>
      <c r="B8" s="240"/>
      <c r="C8" s="234"/>
      <c r="D8" s="238"/>
      <c r="E8" s="244"/>
      <c r="F8" s="234"/>
      <c r="G8" s="238"/>
      <c r="H8" s="238"/>
      <c r="I8" s="246"/>
      <c r="J8" s="50" t="s">
        <v>23</v>
      </c>
      <c r="K8" s="51" t="s">
        <v>24</v>
      </c>
      <c r="L8" s="52" t="s">
        <v>25</v>
      </c>
      <c r="M8" s="52" t="s">
        <v>26</v>
      </c>
      <c r="N8" s="53" t="s">
        <v>4</v>
      </c>
      <c r="O8" s="54" t="s">
        <v>27</v>
      </c>
      <c r="P8" s="248"/>
    </row>
    <row r="9" spans="1:16" s="12" customFormat="1" ht="45" customHeight="1" thickBot="1">
      <c r="A9" s="55">
        <v>1</v>
      </c>
      <c r="B9" s="92">
        <v>59</v>
      </c>
      <c r="C9" s="56" t="s">
        <v>35</v>
      </c>
      <c r="D9" s="87" t="s">
        <v>44</v>
      </c>
      <c r="E9" s="57" t="s">
        <v>17</v>
      </c>
      <c r="F9" s="58" t="s">
        <v>36</v>
      </c>
      <c r="G9" s="59" t="s">
        <v>18</v>
      </c>
      <c r="H9" s="60" t="s">
        <v>19</v>
      </c>
      <c r="I9" s="61" t="s">
        <v>20</v>
      </c>
      <c r="J9" s="99">
        <v>0.5</v>
      </c>
      <c r="K9" s="62"/>
      <c r="L9" s="99"/>
      <c r="M9" s="99">
        <f>L9-K9</f>
        <v>0</v>
      </c>
      <c r="N9" s="141">
        <f>$K$7/O9/24</f>
        <v>-1.6666666666666667</v>
      </c>
      <c r="O9" s="143">
        <f>K9-J9</f>
        <v>-0.5</v>
      </c>
      <c r="P9" s="63"/>
    </row>
    <row r="10" spans="1:16" s="12" customFormat="1" ht="13.5" customHeight="1">
      <c r="A10" s="18"/>
      <c r="B10" s="19"/>
      <c r="C10" s="20"/>
      <c r="D10" s="21"/>
      <c r="E10" s="22"/>
      <c r="F10" s="23"/>
      <c r="G10" s="24"/>
      <c r="H10" s="25"/>
      <c r="I10" s="25"/>
      <c r="J10" s="26"/>
      <c r="K10" s="27"/>
      <c r="L10" s="26"/>
      <c r="M10" s="26"/>
      <c r="N10" s="29"/>
      <c r="O10" s="30"/>
      <c r="P10" s="31"/>
    </row>
    <row r="11" spans="1:16" ht="30" customHeight="1">
      <c r="A11" s="13"/>
      <c r="B11" s="13"/>
      <c r="C11" s="13" t="s">
        <v>21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30" customHeight="1">
      <c r="A12" s="13"/>
      <c r="B12" s="13"/>
      <c r="C12" s="13" t="s">
        <v>22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ht="12.75">
      <c r="A13" s="94"/>
    </row>
    <row r="14" ht="12.75">
      <c r="A14" s="93"/>
    </row>
    <row r="15" ht="12.75">
      <c r="A15" s="93"/>
    </row>
  </sheetData>
  <sheetProtection formatCells="0" formatColumns="0" formatRows="0" insertColumns="0" insertRows="0" insertHyperlinks="0" deleteColumns="0" deleteRows="0" sort="0" autoFilter="0" pivotTables="0"/>
  <mergeCells count="14">
    <mergeCell ref="H7:H8"/>
    <mergeCell ref="I7:I8"/>
    <mergeCell ref="P7:P8"/>
    <mergeCell ref="A5:P5"/>
    <mergeCell ref="A2:P2"/>
    <mergeCell ref="F7:F8"/>
    <mergeCell ref="A7:A8"/>
    <mergeCell ref="D7:D8"/>
    <mergeCell ref="G7:G8"/>
    <mergeCell ref="C7:C8"/>
    <mergeCell ref="B7:B8"/>
    <mergeCell ref="A3:P3"/>
    <mergeCell ref="A4:P4"/>
    <mergeCell ref="E7:E8"/>
  </mergeCells>
  <conditionalFormatting sqref="M9">
    <cfRule type="cellIs" priority="1" dxfId="43" operator="greaterThan" stopIfTrue="1">
      <formula>0.0138888888888889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88" r:id="rId2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19"/>
  <sheetViews>
    <sheetView zoomScaleSheetLayoutView="70" zoomScalePageLayoutView="0" workbookViewId="0" topLeftCell="A2">
      <selection activeCell="G37" sqref="G37"/>
    </sheetView>
  </sheetViews>
  <sheetFormatPr defaultColWidth="9.140625" defaultRowHeight="15"/>
  <cols>
    <col min="1" max="1" width="3.7109375" style="3" customWidth="1"/>
    <col min="2" max="2" width="4.7109375" style="3" customWidth="1"/>
    <col min="3" max="3" width="15.7109375" style="3" customWidth="1"/>
    <col min="4" max="4" width="7.7109375" style="3" customWidth="1"/>
    <col min="5" max="5" width="4.7109375" style="3" customWidth="1"/>
    <col min="6" max="6" width="25.7109375" style="3" customWidth="1"/>
    <col min="7" max="7" width="7.7109375" style="3" customWidth="1"/>
    <col min="8" max="9" width="12.7109375" style="3" customWidth="1"/>
    <col min="10" max="10" width="3.7109375" style="3" customWidth="1"/>
    <col min="11" max="11" width="9.7109375" style="3" customWidth="1"/>
    <col min="12" max="12" width="10.7109375" style="3" customWidth="1"/>
    <col min="13" max="18" width="9.7109375" style="3" customWidth="1"/>
    <col min="19" max="19" width="6.7109375" style="3" customWidth="1"/>
    <col min="20" max="16384" width="9.140625" style="3" customWidth="1"/>
  </cols>
  <sheetData>
    <row r="1" spans="1:38" s="102" customFormat="1" ht="12.75" hidden="1">
      <c r="A1" s="101" t="s">
        <v>48</v>
      </c>
      <c r="C1" s="103"/>
      <c r="D1" s="101" t="s">
        <v>49</v>
      </c>
      <c r="E1" s="103"/>
      <c r="F1" s="103"/>
      <c r="G1" s="101" t="s">
        <v>50</v>
      </c>
      <c r="I1" s="103"/>
      <c r="J1" s="103"/>
      <c r="K1" s="103"/>
      <c r="L1" s="103"/>
      <c r="M1" s="103"/>
      <c r="N1" s="103"/>
      <c r="O1" s="103"/>
      <c r="P1" s="101" t="s">
        <v>51</v>
      </c>
      <c r="Q1" s="101" t="s">
        <v>52</v>
      </c>
      <c r="R1" s="101" t="s">
        <v>53</v>
      </c>
      <c r="S1" s="104"/>
      <c r="V1" s="105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L1" s="107"/>
    </row>
    <row r="2" spans="1:19" s="2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91"/>
    </row>
    <row r="3" spans="1:19" ht="30" customHeight="1">
      <c r="A3" s="232" t="s">
        <v>47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 s="4" customFormat="1" ht="15.75" customHeight="1">
      <c r="A4" s="264" t="s">
        <v>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</row>
    <row r="5" spans="1:19" s="5" customFormat="1" ht="15.75" customHeight="1">
      <c r="A5" s="241" t="s">
        <v>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s="6" customFormat="1" ht="15.75" customHeight="1">
      <c r="A6" s="242" t="s">
        <v>45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</row>
    <row r="7" spans="1:19" s="6" customFormat="1" ht="15.75" customHeight="1">
      <c r="A7" s="242" t="s">
        <v>46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</row>
    <row r="8" spans="1:19" s="10" customFormat="1" ht="15" customHeight="1" thickBot="1">
      <c r="A8" s="131" t="s">
        <v>9</v>
      </c>
      <c r="B8" s="7"/>
      <c r="C8" s="8"/>
      <c r="D8" s="8"/>
      <c r="E8" s="8"/>
      <c r="F8" s="8"/>
      <c r="G8" s="8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132" t="s">
        <v>10</v>
      </c>
    </row>
    <row r="9" spans="1:19" s="11" customFormat="1" ht="15" customHeight="1">
      <c r="A9" s="235" t="s">
        <v>11</v>
      </c>
      <c r="B9" s="239" t="s">
        <v>8</v>
      </c>
      <c r="C9" s="233" t="s">
        <v>38</v>
      </c>
      <c r="D9" s="237" t="s">
        <v>12</v>
      </c>
      <c r="E9" s="243" t="s">
        <v>13</v>
      </c>
      <c r="F9" s="233" t="s">
        <v>40</v>
      </c>
      <c r="G9" s="237" t="s">
        <v>12</v>
      </c>
      <c r="H9" s="237" t="s">
        <v>14</v>
      </c>
      <c r="I9" s="237" t="s">
        <v>15</v>
      </c>
      <c r="J9" s="243" t="s">
        <v>2</v>
      </c>
      <c r="K9" s="70" t="s">
        <v>29</v>
      </c>
      <c r="L9" s="71">
        <v>20</v>
      </c>
      <c r="M9" s="72" t="s">
        <v>5</v>
      </c>
      <c r="N9" s="222" t="s">
        <v>28</v>
      </c>
      <c r="O9" s="222"/>
      <c r="P9" s="72">
        <v>1</v>
      </c>
      <c r="Q9" s="73" t="s">
        <v>6</v>
      </c>
      <c r="R9" s="74">
        <v>0.020833333333333332</v>
      </c>
      <c r="S9" s="265" t="s">
        <v>16</v>
      </c>
    </row>
    <row r="10" spans="1:19" s="11" customFormat="1" ht="15" customHeight="1">
      <c r="A10" s="263"/>
      <c r="B10" s="250"/>
      <c r="C10" s="262"/>
      <c r="D10" s="253"/>
      <c r="E10" s="249"/>
      <c r="F10" s="262"/>
      <c r="G10" s="253"/>
      <c r="H10" s="253"/>
      <c r="I10" s="253"/>
      <c r="J10" s="249"/>
      <c r="K10" s="64" t="s">
        <v>30</v>
      </c>
      <c r="L10" s="36">
        <v>20</v>
      </c>
      <c r="M10" s="65" t="s">
        <v>5</v>
      </c>
      <c r="N10" s="66"/>
      <c r="O10" s="66"/>
      <c r="P10" s="65"/>
      <c r="Q10" s="67"/>
      <c r="R10" s="68"/>
      <c r="S10" s="266"/>
    </row>
    <row r="11" spans="1:19" s="11" customFormat="1" ht="39.75" customHeight="1" thickBot="1">
      <c r="A11" s="236"/>
      <c r="B11" s="240"/>
      <c r="C11" s="234"/>
      <c r="D11" s="238"/>
      <c r="E11" s="244"/>
      <c r="F11" s="234"/>
      <c r="G11" s="238"/>
      <c r="H11" s="238"/>
      <c r="I11" s="238"/>
      <c r="J11" s="244"/>
      <c r="K11" s="75" t="s">
        <v>23</v>
      </c>
      <c r="L11" s="76" t="s">
        <v>24</v>
      </c>
      <c r="M11" s="77" t="s">
        <v>25</v>
      </c>
      <c r="N11" s="77" t="s">
        <v>26</v>
      </c>
      <c r="O11" s="77" t="s">
        <v>7</v>
      </c>
      <c r="P11" s="78" t="s">
        <v>3</v>
      </c>
      <c r="Q11" s="78" t="s">
        <v>4</v>
      </c>
      <c r="R11" s="79" t="s">
        <v>27</v>
      </c>
      <c r="S11" s="248"/>
    </row>
    <row r="12" spans="1:19" s="12" customFormat="1" ht="23.25" customHeight="1">
      <c r="A12" s="256">
        <v>1</v>
      </c>
      <c r="B12" s="258">
        <v>59</v>
      </c>
      <c r="C12" s="198" t="s">
        <v>35</v>
      </c>
      <c r="D12" s="201" t="s">
        <v>44</v>
      </c>
      <c r="E12" s="204" t="s">
        <v>17</v>
      </c>
      <c r="F12" s="198" t="s">
        <v>37</v>
      </c>
      <c r="G12" s="207" t="s">
        <v>18</v>
      </c>
      <c r="H12" s="177" t="s">
        <v>19</v>
      </c>
      <c r="I12" s="260" t="s">
        <v>20</v>
      </c>
      <c r="J12" s="80">
        <v>1</v>
      </c>
      <c r="K12" s="139">
        <v>0.4166666666666667</v>
      </c>
      <c r="L12" s="81"/>
      <c r="M12" s="95"/>
      <c r="N12" s="95">
        <f>M12-L12</f>
        <v>0</v>
      </c>
      <c r="O12" s="96">
        <f>M12-K12</f>
        <v>-0.4166666666666667</v>
      </c>
      <c r="P12" s="133">
        <f>$L$9/O12/24</f>
        <v>-2</v>
      </c>
      <c r="Q12" s="183">
        <f>SUM($L$9:$L$10)/R12/24</f>
        <v>-3.8095238095238098</v>
      </c>
      <c r="R12" s="254">
        <f>SUM(O12:O13)</f>
        <v>-0.4375</v>
      </c>
      <c r="S12" s="251"/>
    </row>
    <row r="13" spans="1:19" s="12" customFormat="1" ht="23.25" customHeight="1" thickBot="1">
      <c r="A13" s="257"/>
      <c r="B13" s="259"/>
      <c r="C13" s="200"/>
      <c r="D13" s="203"/>
      <c r="E13" s="206"/>
      <c r="F13" s="200"/>
      <c r="G13" s="209"/>
      <c r="H13" s="179"/>
      <c r="I13" s="261"/>
      <c r="J13" s="82">
        <v>2</v>
      </c>
      <c r="K13" s="136">
        <f>M12+$R$9</f>
        <v>0.020833333333333332</v>
      </c>
      <c r="L13" s="83"/>
      <c r="M13" s="136"/>
      <c r="N13" s="136">
        <f>M13-L13</f>
        <v>0</v>
      </c>
      <c r="O13" s="98">
        <f>L13-K13</f>
        <v>-0.020833333333333332</v>
      </c>
      <c r="P13" s="138">
        <f>$L$10/O13/24</f>
        <v>-40</v>
      </c>
      <c r="Q13" s="185"/>
      <c r="R13" s="255"/>
      <c r="S13" s="252"/>
    </row>
    <row r="14" spans="1:19" s="12" customFormat="1" ht="12.75" customHeight="1">
      <c r="A14" s="18"/>
      <c r="B14" s="19"/>
      <c r="C14" s="23"/>
      <c r="D14" s="25"/>
      <c r="E14" s="32"/>
      <c r="F14" s="23"/>
      <c r="G14" s="33"/>
      <c r="H14" s="25"/>
      <c r="I14" s="34"/>
      <c r="J14" s="35"/>
      <c r="K14" s="26"/>
      <c r="L14" s="27"/>
      <c r="M14" s="26"/>
      <c r="N14" s="26"/>
      <c r="O14" s="28"/>
      <c r="P14" s="29"/>
      <c r="Q14" s="29"/>
      <c r="R14" s="30"/>
      <c r="S14" s="31"/>
    </row>
    <row r="15" spans="1:18" ht="30" customHeight="1">
      <c r="A15" s="13"/>
      <c r="B15" s="13"/>
      <c r="C15" s="13" t="s">
        <v>21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30" customHeight="1">
      <c r="A16" s="13"/>
      <c r="B16" s="13"/>
      <c r="C16" s="13" t="s">
        <v>22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ht="12.75">
      <c r="A17" s="94"/>
    </row>
    <row r="18" ht="12.75">
      <c r="A18" s="93"/>
    </row>
    <row r="19" ht="12.75">
      <c r="A19" s="93"/>
    </row>
  </sheetData>
  <sheetProtection formatCells="0" formatColumns="0" formatRows="0" insertColumns="0" insertRows="0" insertHyperlinks="0" deleteColumns="0" deleteRows="0" sort="0" autoFilter="0" pivotTables="0"/>
  <mergeCells count="29">
    <mergeCell ref="H9:H11"/>
    <mergeCell ref="A3:S3"/>
    <mergeCell ref="F9:F11"/>
    <mergeCell ref="A9:A11"/>
    <mergeCell ref="D9:D11"/>
    <mergeCell ref="G9:G11"/>
    <mergeCell ref="C9:C11"/>
    <mergeCell ref="A4:S4"/>
    <mergeCell ref="A7:S7"/>
    <mergeCell ref="S9:S11"/>
    <mergeCell ref="Q12:Q13"/>
    <mergeCell ref="R12:R13"/>
    <mergeCell ref="A12:A13"/>
    <mergeCell ref="B12:B13"/>
    <mergeCell ref="C12:C13"/>
    <mergeCell ref="D12:D13"/>
    <mergeCell ref="I12:I13"/>
    <mergeCell ref="G12:G13"/>
    <mergeCell ref="H12:H13"/>
    <mergeCell ref="N9:O9"/>
    <mergeCell ref="E9:E11"/>
    <mergeCell ref="B9:B11"/>
    <mergeCell ref="S12:S13"/>
    <mergeCell ref="J9:J11"/>
    <mergeCell ref="A5:S5"/>
    <mergeCell ref="I9:I11"/>
    <mergeCell ref="A6:S6"/>
    <mergeCell ref="E12:E13"/>
    <mergeCell ref="F12:F13"/>
  </mergeCells>
  <conditionalFormatting sqref="N12:N13">
    <cfRule type="cellIs" priority="1" dxfId="43" operator="greaterThan" stopIfTrue="1">
      <formula>0.0138888888888889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78" r:id="rId2"/>
  <headerFooter alignWithMargins="0">
    <oddHeader>&amp;R©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23"/>
  <sheetViews>
    <sheetView zoomScaleSheetLayoutView="70" zoomScalePageLayoutView="0" workbookViewId="0" topLeftCell="A2">
      <selection activeCell="K14" sqref="K14"/>
    </sheetView>
  </sheetViews>
  <sheetFormatPr defaultColWidth="9.140625" defaultRowHeight="15"/>
  <cols>
    <col min="1" max="1" width="3.7109375" style="3" customWidth="1"/>
    <col min="2" max="2" width="4.7109375" style="3" customWidth="1"/>
    <col min="3" max="3" width="15.7109375" style="3" customWidth="1"/>
    <col min="4" max="4" width="7.7109375" style="3" customWidth="1"/>
    <col min="5" max="5" width="4.7109375" style="3" customWidth="1"/>
    <col min="6" max="6" width="25.7109375" style="3" customWidth="1"/>
    <col min="7" max="7" width="7.7109375" style="3" customWidth="1"/>
    <col min="8" max="9" width="12.7109375" style="3" customWidth="1"/>
    <col min="10" max="10" width="3.7109375" style="3" customWidth="1"/>
    <col min="11" max="11" width="9.7109375" style="3" customWidth="1"/>
    <col min="12" max="12" width="10.7109375" style="3" customWidth="1"/>
    <col min="13" max="18" width="9.7109375" style="3" customWidth="1"/>
    <col min="19" max="19" width="6.7109375" style="3" customWidth="1"/>
    <col min="20" max="16384" width="9.140625" style="3" customWidth="1"/>
  </cols>
  <sheetData>
    <row r="1" spans="1:38" s="102" customFormat="1" ht="12.75" hidden="1">
      <c r="A1" s="101" t="s">
        <v>48</v>
      </c>
      <c r="C1" s="103"/>
      <c r="D1" s="101" t="s">
        <v>49</v>
      </c>
      <c r="E1" s="103"/>
      <c r="F1" s="103"/>
      <c r="G1" s="101" t="s">
        <v>50</v>
      </c>
      <c r="J1" s="103"/>
      <c r="K1" s="103"/>
      <c r="L1" s="103"/>
      <c r="M1" s="103"/>
      <c r="N1" s="103"/>
      <c r="O1" s="103"/>
      <c r="P1" s="101" t="s">
        <v>51</v>
      </c>
      <c r="Q1" s="101" t="s">
        <v>52</v>
      </c>
      <c r="R1" s="101" t="s">
        <v>53</v>
      </c>
      <c r="S1" s="104"/>
      <c r="V1" s="105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L1" s="107"/>
    </row>
    <row r="2" spans="1:19" s="2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91"/>
    </row>
    <row r="3" spans="1:19" ht="30" customHeight="1">
      <c r="A3" s="232" t="s">
        <v>47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 s="4" customFormat="1" ht="15.75" customHeight="1">
      <c r="A4" s="264" t="s">
        <v>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</row>
    <row r="5" spans="1:19" s="5" customFormat="1" ht="15.75" customHeight="1">
      <c r="A5" s="241" t="s">
        <v>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s="6" customFormat="1" ht="15.75" customHeight="1">
      <c r="A6" s="242" t="s">
        <v>45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</row>
    <row r="7" spans="1:19" s="6" customFormat="1" ht="15.75" customHeight="1">
      <c r="A7" s="242" t="s">
        <v>46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</row>
    <row r="8" spans="1:19" s="10" customFormat="1" ht="15" customHeight="1" thickBot="1">
      <c r="A8" s="131" t="s">
        <v>9</v>
      </c>
      <c r="B8" s="7"/>
      <c r="C8" s="8"/>
      <c r="D8" s="8"/>
      <c r="E8" s="8"/>
      <c r="F8" s="8"/>
      <c r="G8" s="8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132" t="s">
        <v>10</v>
      </c>
    </row>
    <row r="9" spans="1:19" s="11" customFormat="1" ht="15" customHeight="1">
      <c r="A9" s="235" t="s">
        <v>11</v>
      </c>
      <c r="B9" s="239" t="s">
        <v>8</v>
      </c>
      <c r="C9" s="233" t="s">
        <v>38</v>
      </c>
      <c r="D9" s="237" t="s">
        <v>12</v>
      </c>
      <c r="E9" s="243" t="s">
        <v>13</v>
      </c>
      <c r="F9" s="233" t="s">
        <v>40</v>
      </c>
      <c r="G9" s="237" t="s">
        <v>12</v>
      </c>
      <c r="H9" s="237" t="s">
        <v>14</v>
      </c>
      <c r="I9" s="237" t="s">
        <v>15</v>
      </c>
      <c r="J9" s="243" t="s">
        <v>2</v>
      </c>
      <c r="K9" s="70" t="s">
        <v>29</v>
      </c>
      <c r="L9" s="71">
        <v>35</v>
      </c>
      <c r="M9" s="72" t="s">
        <v>5</v>
      </c>
      <c r="N9" s="222" t="s">
        <v>28</v>
      </c>
      <c r="O9" s="222"/>
      <c r="P9" s="72">
        <v>1</v>
      </c>
      <c r="Q9" s="73" t="s">
        <v>6</v>
      </c>
      <c r="R9" s="74">
        <v>0.020833333333333332</v>
      </c>
      <c r="S9" s="265" t="s">
        <v>16</v>
      </c>
    </row>
    <row r="10" spans="1:19" s="11" customFormat="1" ht="15" customHeight="1">
      <c r="A10" s="263"/>
      <c r="B10" s="250"/>
      <c r="C10" s="262"/>
      <c r="D10" s="253"/>
      <c r="E10" s="249"/>
      <c r="F10" s="262"/>
      <c r="G10" s="253"/>
      <c r="H10" s="253"/>
      <c r="I10" s="253"/>
      <c r="J10" s="249"/>
      <c r="K10" s="84" t="s">
        <v>30</v>
      </c>
      <c r="L10" s="14">
        <v>35</v>
      </c>
      <c r="M10" s="15" t="s">
        <v>5</v>
      </c>
      <c r="N10" s="16"/>
      <c r="O10" s="16"/>
      <c r="P10" s="15">
        <v>2</v>
      </c>
      <c r="Q10" s="17" t="s">
        <v>6</v>
      </c>
      <c r="R10" s="85">
        <v>0.020833333333333332</v>
      </c>
      <c r="S10" s="266"/>
    </row>
    <row r="11" spans="1:19" s="11" customFormat="1" ht="15" customHeight="1">
      <c r="A11" s="263"/>
      <c r="B11" s="250"/>
      <c r="C11" s="262"/>
      <c r="D11" s="253"/>
      <c r="E11" s="249"/>
      <c r="F11" s="262"/>
      <c r="G11" s="253"/>
      <c r="H11" s="253"/>
      <c r="I11" s="253"/>
      <c r="J11" s="249"/>
      <c r="K11" s="84" t="s">
        <v>31</v>
      </c>
      <c r="L11" s="14">
        <v>25</v>
      </c>
      <c r="M11" s="15" t="s">
        <v>5</v>
      </c>
      <c r="N11" s="16"/>
      <c r="O11" s="16"/>
      <c r="P11" s="15">
        <v>3</v>
      </c>
      <c r="Q11" s="17" t="s">
        <v>6</v>
      </c>
      <c r="R11" s="85">
        <v>0.027777777777777776</v>
      </c>
      <c r="S11" s="266"/>
    </row>
    <row r="12" spans="1:19" s="11" customFormat="1" ht="15" customHeight="1">
      <c r="A12" s="263"/>
      <c r="B12" s="250"/>
      <c r="C12" s="262"/>
      <c r="D12" s="253"/>
      <c r="E12" s="249"/>
      <c r="F12" s="262"/>
      <c r="G12" s="253"/>
      <c r="H12" s="253"/>
      <c r="I12" s="253"/>
      <c r="J12" s="249"/>
      <c r="K12" s="64" t="s">
        <v>32</v>
      </c>
      <c r="L12" s="36">
        <v>25</v>
      </c>
      <c r="M12" s="65" t="s">
        <v>5</v>
      </c>
      <c r="N12" s="66"/>
      <c r="O12" s="66"/>
      <c r="P12" s="65"/>
      <c r="Q12" s="67"/>
      <c r="R12" s="68"/>
      <c r="S12" s="266"/>
    </row>
    <row r="13" spans="1:19" s="11" customFormat="1" ht="39.75" customHeight="1" thickBot="1">
      <c r="A13" s="236"/>
      <c r="B13" s="240"/>
      <c r="C13" s="234"/>
      <c r="D13" s="238"/>
      <c r="E13" s="244"/>
      <c r="F13" s="234"/>
      <c r="G13" s="238"/>
      <c r="H13" s="238"/>
      <c r="I13" s="238"/>
      <c r="J13" s="244"/>
      <c r="K13" s="75" t="s">
        <v>23</v>
      </c>
      <c r="L13" s="76" t="s">
        <v>24</v>
      </c>
      <c r="M13" s="77" t="s">
        <v>25</v>
      </c>
      <c r="N13" s="77" t="s">
        <v>26</v>
      </c>
      <c r="O13" s="77" t="s">
        <v>7</v>
      </c>
      <c r="P13" s="78" t="s">
        <v>3</v>
      </c>
      <c r="Q13" s="78" t="s">
        <v>4</v>
      </c>
      <c r="R13" s="79" t="s">
        <v>27</v>
      </c>
      <c r="S13" s="248"/>
    </row>
    <row r="14" spans="1:19" s="12" customFormat="1" ht="18" customHeight="1">
      <c r="A14" s="256">
        <v>1</v>
      </c>
      <c r="B14" s="258">
        <v>59</v>
      </c>
      <c r="C14" s="198" t="s">
        <v>35</v>
      </c>
      <c r="D14" s="201" t="s">
        <v>44</v>
      </c>
      <c r="E14" s="204" t="s">
        <v>17</v>
      </c>
      <c r="F14" s="198" t="s">
        <v>37</v>
      </c>
      <c r="G14" s="207" t="s">
        <v>18</v>
      </c>
      <c r="H14" s="177" t="s">
        <v>19</v>
      </c>
      <c r="I14" s="260" t="s">
        <v>20</v>
      </c>
      <c r="J14" s="80">
        <v>1</v>
      </c>
      <c r="K14" s="139">
        <v>0.4166666666666667</v>
      </c>
      <c r="L14" s="81"/>
      <c r="M14" s="95"/>
      <c r="N14" s="95">
        <f>M14-L14</f>
        <v>0</v>
      </c>
      <c r="O14" s="96">
        <f>M14-K14</f>
        <v>-0.4166666666666667</v>
      </c>
      <c r="P14" s="133">
        <f>$L$9/O14/24</f>
        <v>-3.5</v>
      </c>
      <c r="Q14" s="183">
        <f>SUM($L$9:$L$12)/R14/24</f>
        <v>-10.285714285714286</v>
      </c>
      <c r="R14" s="254">
        <f>SUM(O14:O17)</f>
        <v>-0.4861111111111111</v>
      </c>
      <c r="S14" s="251"/>
    </row>
    <row r="15" spans="1:19" s="12" customFormat="1" ht="18" customHeight="1">
      <c r="A15" s="270"/>
      <c r="B15" s="271"/>
      <c r="C15" s="199"/>
      <c r="D15" s="202"/>
      <c r="E15" s="205"/>
      <c r="F15" s="199"/>
      <c r="G15" s="208"/>
      <c r="H15" s="178"/>
      <c r="I15" s="269"/>
      <c r="J15" s="45">
        <v>2</v>
      </c>
      <c r="K15" s="134">
        <f>M14+$R$9</f>
        <v>0.020833333333333332</v>
      </c>
      <c r="L15" s="69"/>
      <c r="M15" s="134"/>
      <c r="N15" s="134">
        <f>M15-L15</f>
        <v>0</v>
      </c>
      <c r="O15" s="97">
        <f>M15-K15</f>
        <v>-0.020833333333333332</v>
      </c>
      <c r="P15" s="135">
        <f>$L$10/O15/24</f>
        <v>-70</v>
      </c>
      <c r="Q15" s="184"/>
      <c r="R15" s="268"/>
      <c r="S15" s="267"/>
    </row>
    <row r="16" spans="1:19" s="12" customFormat="1" ht="18" customHeight="1">
      <c r="A16" s="270"/>
      <c r="B16" s="271"/>
      <c r="C16" s="199"/>
      <c r="D16" s="202"/>
      <c r="E16" s="205"/>
      <c r="F16" s="199"/>
      <c r="G16" s="208"/>
      <c r="H16" s="178"/>
      <c r="I16" s="269"/>
      <c r="J16" s="45">
        <v>3</v>
      </c>
      <c r="K16" s="134">
        <f>M15+$R$10</f>
        <v>0.020833333333333332</v>
      </c>
      <c r="L16" s="69"/>
      <c r="M16" s="134"/>
      <c r="N16" s="134">
        <f>M16-L16</f>
        <v>0</v>
      </c>
      <c r="O16" s="97">
        <f>M16-K16</f>
        <v>-0.020833333333333332</v>
      </c>
      <c r="P16" s="135">
        <f>$L$11/O16/24</f>
        <v>-50</v>
      </c>
      <c r="Q16" s="184"/>
      <c r="R16" s="268"/>
      <c r="S16" s="267"/>
    </row>
    <row r="17" spans="1:19" s="12" customFormat="1" ht="18" customHeight="1" thickBot="1">
      <c r="A17" s="257"/>
      <c r="B17" s="259"/>
      <c r="C17" s="200"/>
      <c r="D17" s="203"/>
      <c r="E17" s="206"/>
      <c r="F17" s="200"/>
      <c r="G17" s="209"/>
      <c r="H17" s="179"/>
      <c r="I17" s="261"/>
      <c r="J17" s="82">
        <v>4</v>
      </c>
      <c r="K17" s="136">
        <f>M16+$R$11</f>
        <v>0.027777777777777776</v>
      </c>
      <c r="L17" s="83"/>
      <c r="M17" s="136"/>
      <c r="N17" s="136">
        <f>M17-L17</f>
        <v>0</v>
      </c>
      <c r="O17" s="98">
        <f>L17-K17</f>
        <v>-0.027777777777777776</v>
      </c>
      <c r="P17" s="138">
        <f>$L$12/O17/24</f>
        <v>-37.5</v>
      </c>
      <c r="Q17" s="185"/>
      <c r="R17" s="255"/>
      <c r="S17" s="252"/>
    </row>
    <row r="18" ht="12.75" customHeight="1"/>
    <row r="19" ht="30" customHeight="1">
      <c r="C19" s="13" t="s">
        <v>21</v>
      </c>
    </row>
    <row r="20" ht="30" customHeight="1">
      <c r="C20" s="13" t="s">
        <v>22</v>
      </c>
    </row>
    <row r="21" ht="12.75">
      <c r="A21" s="94"/>
    </row>
    <row r="22" ht="12.75">
      <c r="A22" s="93"/>
    </row>
    <row r="23" ht="12.75">
      <c r="A23" s="93"/>
    </row>
  </sheetData>
  <sheetProtection formatCells="0" formatColumns="0" formatRows="0" insertColumns="0" insertRows="0" insertHyperlinks="0" deleteColumns="0" deleteRows="0" sort="0" autoFilter="0" pivotTables="0"/>
  <mergeCells count="29">
    <mergeCell ref="H9:H13"/>
    <mergeCell ref="A3:S3"/>
    <mergeCell ref="F9:F13"/>
    <mergeCell ref="A9:A13"/>
    <mergeCell ref="D9:D13"/>
    <mergeCell ref="G9:G13"/>
    <mergeCell ref="C9:C13"/>
    <mergeCell ref="A4:S4"/>
    <mergeCell ref="A7:S7"/>
    <mergeCell ref="S9:S13"/>
    <mergeCell ref="R14:R17"/>
    <mergeCell ref="I14:I17"/>
    <mergeCell ref="A14:A17"/>
    <mergeCell ref="B14:B17"/>
    <mergeCell ref="C14:C17"/>
    <mergeCell ref="D14:D17"/>
    <mergeCell ref="Q14:Q17"/>
    <mergeCell ref="G14:G17"/>
    <mergeCell ref="H14:H17"/>
    <mergeCell ref="N9:O9"/>
    <mergeCell ref="E9:E13"/>
    <mergeCell ref="B9:B13"/>
    <mergeCell ref="S14:S17"/>
    <mergeCell ref="J9:J13"/>
    <mergeCell ref="A5:S5"/>
    <mergeCell ref="I9:I13"/>
    <mergeCell ref="A6:S6"/>
    <mergeCell ref="E14:E17"/>
    <mergeCell ref="F14:F17"/>
  </mergeCells>
  <conditionalFormatting sqref="N14:N16">
    <cfRule type="cellIs" priority="2" dxfId="43" operator="greaterThan" stopIfTrue="1">
      <formula>0.0138888888888889</formula>
    </cfRule>
  </conditionalFormatting>
  <conditionalFormatting sqref="N17">
    <cfRule type="cellIs" priority="1" dxfId="43" operator="greaterThan" stopIfTrue="1">
      <formula>0.0208333333333333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78" r:id="rId2"/>
  <headerFooter alignWithMargins="0">
    <oddHeader>&amp;R© Комитет по ДКП ФКСР, 2015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25"/>
  <sheetViews>
    <sheetView zoomScaleSheetLayoutView="70" zoomScalePageLayoutView="0" workbookViewId="0" topLeftCell="A2">
      <selection activeCell="C21" sqref="C21:C22"/>
    </sheetView>
  </sheetViews>
  <sheetFormatPr defaultColWidth="9.140625" defaultRowHeight="15"/>
  <cols>
    <col min="1" max="1" width="3.7109375" style="3" customWidth="1"/>
    <col min="2" max="2" width="4.7109375" style="3" customWidth="1"/>
    <col min="3" max="3" width="15.7109375" style="3" customWidth="1"/>
    <col min="4" max="4" width="7.7109375" style="3" customWidth="1"/>
    <col min="5" max="5" width="4.7109375" style="3" customWidth="1"/>
    <col min="6" max="6" width="25.7109375" style="3" customWidth="1"/>
    <col min="7" max="7" width="7.7109375" style="3" customWidth="1"/>
    <col min="8" max="9" width="12.7109375" style="3" customWidth="1"/>
    <col min="10" max="10" width="3.7109375" style="3" customWidth="1"/>
    <col min="11" max="11" width="9.7109375" style="3" customWidth="1"/>
    <col min="12" max="12" width="10.7109375" style="3" customWidth="1"/>
    <col min="13" max="18" width="9.7109375" style="3" customWidth="1"/>
    <col min="19" max="19" width="6.7109375" style="3" customWidth="1"/>
    <col min="20" max="16384" width="9.140625" style="3" customWidth="1"/>
  </cols>
  <sheetData>
    <row r="1" spans="1:38" s="102" customFormat="1" ht="12.75" hidden="1">
      <c r="A1" s="101" t="s">
        <v>48</v>
      </c>
      <c r="C1" s="103"/>
      <c r="D1" s="101" t="s">
        <v>49</v>
      </c>
      <c r="E1" s="103"/>
      <c r="F1" s="103"/>
      <c r="G1" s="101" t="s">
        <v>50</v>
      </c>
      <c r="J1" s="103"/>
      <c r="K1" s="103"/>
      <c r="L1" s="103"/>
      <c r="M1" s="103"/>
      <c r="N1" s="103"/>
      <c r="O1" s="103"/>
      <c r="P1" s="101" t="s">
        <v>51</v>
      </c>
      <c r="Q1" s="101" t="s">
        <v>52</v>
      </c>
      <c r="R1" s="101" t="s">
        <v>53</v>
      </c>
      <c r="S1" s="104"/>
      <c r="V1" s="105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L1" s="107"/>
    </row>
    <row r="2" spans="1:19" s="2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91"/>
    </row>
    <row r="3" spans="1:19" ht="30" customHeight="1">
      <c r="A3" s="232" t="s">
        <v>47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 s="4" customFormat="1" ht="15.75" customHeight="1">
      <c r="A4" s="264" t="s">
        <v>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</row>
    <row r="5" spans="1:19" s="5" customFormat="1" ht="15.75" customHeight="1">
      <c r="A5" s="241" t="s">
        <v>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s="6" customFormat="1" ht="15.75" customHeight="1">
      <c r="A6" s="242" t="s">
        <v>45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</row>
    <row r="7" spans="1:19" s="6" customFormat="1" ht="15.75" customHeight="1">
      <c r="A7" s="242" t="s">
        <v>46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</row>
    <row r="8" spans="1:19" s="10" customFormat="1" ht="15" customHeight="1" thickBot="1">
      <c r="A8" s="131" t="s">
        <v>9</v>
      </c>
      <c r="B8" s="7"/>
      <c r="C8" s="8"/>
      <c r="D8" s="8"/>
      <c r="E8" s="8"/>
      <c r="F8" s="8"/>
      <c r="G8" s="8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132" t="s">
        <v>10</v>
      </c>
    </row>
    <row r="9" spans="1:19" s="11" customFormat="1" ht="15" customHeight="1">
      <c r="A9" s="235" t="s">
        <v>11</v>
      </c>
      <c r="B9" s="239" t="s">
        <v>8</v>
      </c>
      <c r="C9" s="233" t="s">
        <v>41</v>
      </c>
      <c r="D9" s="237" t="s">
        <v>12</v>
      </c>
      <c r="E9" s="243" t="s">
        <v>13</v>
      </c>
      <c r="F9" s="233" t="s">
        <v>40</v>
      </c>
      <c r="G9" s="237" t="s">
        <v>12</v>
      </c>
      <c r="H9" s="237" t="s">
        <v>14</v>
      </c>
      <c r="I9" s="237" t="s">
        <v>15</v>
      </c>
      <c r="J9" s="243" t="s">
        <v>2</v>
      </c>
      <c r="K9" s="70" t="s">
        <v>29</v>
      </c>
      <c r="L9" s="71">
        <v>25</v>
      </c>
      <c r="M9" s="72" t="s">
        <v>5</v>
      </c>
      <c r="N9" s="222" t="s">
        <v>28</v>
      </c>
      <c r="O9" s="222"/>
      <c r="P9" s="72">
        <v>1</v>
      </c>
      <c r="Q9" s="73" t="s">
        <v>6</v>
      </c>
      <c r="R9" s="74">
        <v>0.020833333333333332</v>
      </c>
      <c r="S9" s="265" t="s">
        <v>16</v>
      </c>
    </row>
    <row r="10" spans="1:19" s="11" customFormat="1" ht="15" customHeight="1">
      <c r="A10" s="263"/>
      <c r="B10" s="250"/>
      <c r="C10" s="262"/>
      <c r="D10" s="253"/>
      <c r="E10" s="249"/>
      <c r="F10" s="262"/>
      <c r="G10" s="253"/>
      <c r="H10" s="253"/>
      <c r="I10" s="253"/>
      <c r="J10" s="249"/>
      <c r="K10" s="84" t="s">
        <v>30</v>
      </c>
      <c r="L10" s="14">
        <v>23</v>
      </c>
      <c r="M10" s="15" t="s">
        <v>5</v>
      </c>
      <c r="N10" s="16"/>
      <c r="O10" s="16"/>
      <c r="P10" s="15">
        <v>2</v>
      </c>
      <c r="Q10" s="17" t="s">
        <v>6</v>
      </c>
      <c r="R10" s="85">
        <v>0.020833333333333332</v>
      </c>
      <c r="S10" s="266"/>
    </row>
    <row r="11" spans="1:19" s="11" customFormat="1" ht="15" customHeight="1">
      <c r="A11" s="263"/>
      <c r="B11" s="250"/>
      <c r="C11" s="262"/>
      <c r="D11" s="253"/>
      <c r="E11" s="249"/>
      <c r="F11" s="262"/>
      <c r="G11" s="253"/>
      <c r="H11" s="253"/>
      <c r="I11" s="253"/>
      <c r="J11" s="249"/>
      <c r="K11" s="84" t="s">
        <v>31</v>
      </c>
      <c r="L11" s="14">
        <v>20</v>
      </c>
      <c r="M11" s="15" t="s">
        <v>5</v>
      </c>
      <c r="N11" s="16"/>
      <c r="O11" s="16"/>
      <c r="P11" s="15">
        <v>3</v>
      </c>
      <c r="Q11" s="17" t="s">
        <v>6</v>
      </c>
      <c r="R11" s="85">
        <v>0.027777777777777776</v>
      </c>
      <c r="S11" s="266"/>
    </row>
    <row r="12" spans="1:19" s="11" customFormat="1" ht="15" customHeight="1">
      <c r="A12" s="263"/>
      <c r="B12" s="250"/>
      <c r="C12" s="262"/>
      <c r="D12" s="253"/>
      <c r="E12" s="249"/>
      <c r="F12" s="262"/>
      <c r="G12" s="253"/>
      <c r="H12" s="253"/>
      <c r="I12" s="253"/>
      <c r="J12" s="249"/>
      <c r="K12" s="84" t="s">
        <v>32</v>
      </c>
      <c r="L12" s="14">
        <v>25</v>
      </c>
      <c r="M12" s="15" t="s">
        <v>5</v>
      </c>
      <c r="N12" s="16"/>
      <c r="O12" s="16"/>
      <c r="P12" s="15">
        <v>4</v>
      </c>
      <c r="Q12" s="17" t="s">
        <v>6</v>
      </c>
      <c r="R12" s="85">
        <v>0.027777777777777776</v>
      </c>
      <c r="S12" s="266"/>
    </row>
    <row r="13" spans="1:19" s="11" customFormat="1" ht="15" customHeight="1">
      <c r="A13" s="263"/>
      <c r="B13" s="250"/>
      <c r="C13" s="262"/>
      <c r="D13" s="253"/>
      <c r="E13" s="249"/>
      <c r="F13" s="262"/>
      <c r="G13" s="253"/>
      <c r="H13" s="253"/>
      <c r="I13" s="253"/>
      <c r="J13" s="249"/>
      <c r="K13" s="64" t="s">
        <v>33</v>
      </c>
      <c r="L13" s="36">
        <v>25</v>
      </c>
      <c r="M13" s="65" t="s">
        <v>5</v>
      </c>
      <c r="N13" s="66"/>
      <c r="O13" s="66"/>
      <c r="P13" s="65"/>
      <c r="Q13" s="67"/>
      <c r="R13" s="68"/>
      <c r="S13" s="266"/>
    </row>
    <row r="14" spans="1:19" s="11" customFormat="1" ht="39.75" customHeight="1" thickBot="1">
      <c r="A14" s="236"/>
      <c r="B14" s="240"/>
      <c r="C14" s="234"/>
      <c r="D14" s="238"/>
      <c r="E14" s="244"/>
      <c r="F14" s="234"/>
      <c r="G14" s="238"/>
      <c r="H14" s="238"/>
      <c r="I14" s="238"/>
      <c r="J14" s="244"/>
      <c r="K14" s="75" t="s">
        <v>23</v>
      </c>
      <c r="L14" s="76" t="s">
        <v>24</v>
      </c>
      <c r="M14" s="77" t="s">
        <v>25</v>
      </c>
      <c r="N14" s="77" t="s">
        <v>26</v>
      </c>
      <c r="O14" s="77" t="s">
        <v>7</v>
      </c>
      <c r="P14" s="78" t="s">
        <v>3</v>
      </c>
      <c r="Q14" s="78" t="s">
        <v>4</v>
      </c>
      <c r="R14" s="79" t="s">
        <v>27</v>
      </c>
      <c r="S14" s="248"/>
    </row>
    <row r="15" spans="1:19" s="12" customFormat="1" ht="15" customHeight="1">
      <c r="A15" s="256">
        <v>1</v>
      </c>
      <c r="B15" s="258">
        <v>59</v>
      </c>
      <c r="C15" s="198" t="s">
        <v>35</v>
      </c>
      <c r="D15" s="201" t="s">
        <v>44</v>
      </c>
      <c r="E15" s="204" t="s">
        <v>17</v>
      </c>
      <c r="F15" s="198" t="s">
        <v>37</v>
      </c>
      <c r="G15" s="207" t="s">
        <v>18</v>
      </c>
      <c r="H15" s="177" t="s">
        <v>19</v>
      </c>
      <c r="I15" s="260" t="s">
        <v>20</v>
      </c>
      <c r="J15" s="80">
        <v>1</v>
      </c>
      <c r="K15" s="139">
        <v>0.4166666666666667</v>
      </c>
      <c r="L15" s="81"/>
      <c r="M15" s="95"/>
      <c r="N15" s="95">
        <f>M15-L15</f>
        <v>0</v>
      </c>
      <c r="O15" s="96">
        <f>M15-K15</f>
        <v>-0.4166666666666667</v>
      </c>
      <c r="P15" s="133">
        <f>$L$9/O15/24</f>
        <v>-2.5</v>
      </c>
      <c r="Q15" s="183">
        <f>SUM($L$9:$L$13)/R15/24</f>
        <v>-9.567567567567568</v>
      </c>
      <c r="R15" s="254">
        <f>SUM(O15:O19)</f>
        <v>-0.5138888888888888</v>
      </c>
      <c r="S15" s="251"/>
    </row>
    <row r="16" spans="1:19" s="12" customFormat="1" ht="15" customHeight="1">
      <c r="A16" s="270"/>
      <c r="B16" s="271"/>
      <c r="C16" s="199"/>
      <c r="D16" s="202"/>
      <c r="E16" s="205"/>
      <c r="F16" s="199"/>
      <c r="G16" s="208"/>
      <c r="H16" s="178"/>
      <c r="I16" s="269"/>
      <c r="J16" s="45">
        <v>2</v>
      </c>
      <c r="K16" s="134">
        <f>M15+$R$9</f>
        <v>0.020833333333333332</v>
      </c>
      <c r="L16" s="69"/>
      <c r="M16" s="134"/>
      <c r="N16" s="134">
        <f>M16-L16</f>
        <v>0</v>
      </c>
      <c r="O16" s="97">
        <f>M16-K16</f>
        <v>-0.020833333333333332</v>
      </c>
      <c r="P16" s="135">
        <f>$L$10/O16/24</f>
        <v>-46</v>
      </c>
      <c r="Q16" s="184"/>
      <c r="R16" s="268"/>
      <c r="S16" s="267"/>
    </row>
    <row r="17" spans="1:19" s="12" customFormat="1" ht="15" customHeight="1">
      <c r="A17" s="270"/>
      <c r="B17" s="271"/>
      <c r="C17" s="199"/>
      <c r="D17" s="202"/>
      <c r="E17" s="205"/>
      <c r="F17" s="199"/>
      <c r="G17" s="208"/>
      <c r="H17" s="178"/>
      <c r="I17" s="269"/>
      <c r="J17" s="45">
        <v>3</v>
      </c>
      <c r="K17" s="134">
        <f>M16+$R$10</f>
        <v>0.020833333333333332</v>
      </c>
      <c r="L17" s="69"/>
      <c r="M17" s="134"/>
      <c r="N17" s="134">
        <f>M17-L17</f>
        <v>0</v>
      </c>
      <c r="O17" s="97">
        <f>M17-K17</f>
        <v>-0.020833333333333332</v>
      </c>
      <c r="P17" s="135">
        <f>$L$11/O17/24</f>
        <v>-40</v>
      </c>
      <c r="Q17" s="184"/>
      <c r="R17" s="268"/>
      <c r="S17" s="267"/>
    </row>
    <row r="18" spans="1:19" s="12" customFormat="1" ht="15" customHeight="1">
      <c r="A18" s="270"/>
      <c r="B18" s="271"/>
      <c r="C18" s="199"/>
      <c r="D18" s="202"/>
      <c r="E18" s="205"/>
      <c r="F18" s="199"/>
      <c r="G18" s="208"/>
      <c r="H18" s="178"/>
      <c r="I18" s="269"/>
      <c r="J18" s="45">
        <v>4</v>
      </c>
      <c r="K18" s="134">
        <f>M17+$R$11</f>
        <v>0.027777777777777776</v>
      </c>
      <c r="L18" s="69"/>
      <c r="M18" s="134"/>
      <c r="N18" s="134">
        <f>M18-L18</f>
        <v>0</v>
      </c>
      <c r="O18" s="97">
        <f>M18-K18</f>
        <v>-0.027777777777777776</v>
      </c>
      <c r="P18" s="135">
        <f>$L$12/O18/24</f>
        <v>-37.5</v>
      </c>
      <c r="Q18" s="184"/>
      <c r="R18" s="268"/>
      <c r="S18" s="267"/>
    </row>
    <row r="19" spans="1:19" s="12" customFormat="1" ht="15" customHeight="1" thickBot="1">
      <c r="A19" s="257"/>
      <c r="B19" s="259"/>
      <c r="C19" s="200"/>
      <c r="D19" s="203"/>
      <c r="E19" s="206"/>
      <c r="F19" s="200"/>
      <c r="G19" s="209"/>
      <c r="H19" s="179"/>
      <c r="I19" s="261"/>
      <c r="J19" s="82">
        <v>5</v>
      </c>
      <c r="K19" s="136">
        <f>M18+$R$12</f>
        <v>0.027777777777777776</v>
      </c>
      <c r="L19" s="83"/>
      <c r="M19" s="136"/>
      <c r="N19" s="136">
        <f>M19-L19</f>
        <v>0</v>
      </c>
      <c r="O19" s="98">
        <f>L19-K19</f>
        <v>-0.027777777777777776</v>
      </c>
      <c r="P19" s="138">
        <f>$L$13/O19/24</f>
        <v>-37.5</v>
      </c>
      <c r="Q19" s="185"/>
      <c r="R19" s="255"/>
      <c r="S19" s="252"/>
    </row>
    <row r="20" ht="12.75" customHeight="1"/>
    <row r="21" ht="30" customHeight="1">
      <c r="C21" s="13" t="s">
        <v>21</v>
      </c>
    </row>
    <row r="22" ht="30" customHeight="1">
      <c r="C22" s="13" t="s">
        <v>22</v>
      </c>
    </row>
    <row r="23" ht="12.75">
      <c r="A23" s="94"/>
    </row>
    <row r="24" ht="12.75">
      <c r="A24" s="93"/>
    </row>
    <row r="25" ht="12.75">
      <c r="A25" s="93"/>
    </row>
  </sheetData>
  <sheetProtection formatCells="0" formatColumns="0" formatRows="0" insertColumns="0" insertRows="0" insertHyperlinks="0" deleteColumns="0" deleteRows="0" sort="0" autoFilter="0" pivotTables="0"/>
  <mergeCells count="29">
    <mergeCell ref="I9:I14"/>
    <mergeCell ref="J9:J14"/>
    <mergeCell ref="N9:O9"/>
    <mergeCell ref="A3:S3"/>
    <mergeCell ref="A4:S4"/>
    <mergeCell ref="A5:S5"/>
    <mergeCell ref="A6:S6"/>
    <mergeCell ref="A9:A14"/>
    <mergeCell ref="A7:S7"/>
    <mergeCell ref="R15:R19"/>
    <mergeCell ref="S15:S19"/>
    <mergeCell ref="S9:S14"/>
    <mergeCell ref="E15:E19"/>
    <mergeCell ref="F15:F19"/>
    <mergeCell ref="G15:G19"/>
    <mergeCell ref="H15:H19"/>
    <mergeCell ref="I15:I19"/>
    <mergeCell ref="F9:F14"/>
    <mergeCell ref="G9:G14"/>
    <mergeCell ref="Q15:Q19"/>
    <mergeCell ref="D9:D14"/>
    <mergeCell ref="E9:E14"/>
    <mergeCell ref="A15:A19"/>
    <mergeCell ref="B15:B19"/>
    <mergeCell ref="C15:C19"/>
    <mergeCell ref="D15:D19"/>
    <mergeCell ref="B9:B14"/>
    <mergeCell ref="C9:C14"/>
    <mergeCell ref="H9:H14"/>
  </mergeCells>
  <conditionalFormatting sqref="N15:N18">
    <cfRule type="cellIs" priority="2" dxfId="43" operator="greaterThan" stopIfTrue="1">
      <formula>0.0138888888888889</formula>
    </cfRule>
  </conditionalFormatting>
  <conditionalFormatting sqref="N19">
    <cfRule type="cellIs" priority="1" dxfId="43" operator="greaterThan" stopIfTrue="1">
      <formula>0.0208333333333333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78" r:id="rId2"/>
  <headerFooter alignWithMargins="0">
    <oddHeader>&amp;R© Комитет по ДКП ФКСР, 2015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27"/>
  <sheetViews>
    <sheetView zoomScaleSheetLayoutView="70" zoomScalePageLayoutView="0" workbookViewId="0" topLeftCell="A2">
      <selection activeCell="K24" sqref="K24"/>
    </sheetView>
  </sheetViews>
  <sheetFormatPr defaultColWidth="9.140625" defaultRowHeight="15"/>
  <cols>
    <col min="1" max="1" width="3.7109375" style="3" customWidth="1"/>
    <col min="2" max="2" width="4.7109375" style="3" customWidth="1"/>
    <col min="3" max="3" width="15.7109375" style="3" customWidth="1"/>
    <col min="4" max="4" width="8.00390625" style="3" customWidth="1"/>
    <col min="5" max="5" width="5.7109375" style="3" customWidth="1"/>
    <col min="6" max="6" width="25.7109375" style="3" customWidth="1"/>
    <col min="7" max="7" width="8.57421875" style="3" customWidth="1"/>
    <col min="8" max="9" width="12.7109375" style="3" customWidth="1"/>
    <col min="10" max="10" width="3.7109375" style="3" customWidth="1"/>
    <col min="11" max="11" width="9.7109375" style="3" customWidth="1"/>
    <col min="12" max="12" width="10.7109375" style="3" customWidth="1"/>
    <col min="13" max="18" width="9.7109375" style="3" customWidth="1"/>
    <col min="19" max="19" width="6.7109375" style="3" customWidth="1"/>
    <col min="20" max="16384" width="9.140625" style="3" customWidth="1"/>
  </cols>
  <sheetData>
    <row r="1" spans="1:38" ht="12.75" hidden="1">
      <c r="A1" s="100" t="s">
        <v>48</v>
      </c>
      <c r="B1" s="100"/>
      <c r="C1" s="100"/>
      <c r="D1" s="100" t="s">
        <v>49</v>
      </c>
      <c r="E1" s="100"/>
      <c r="F1" s="100"/>
      <c r="G1" s="100" t="s">
        <v>50</v>
      </c>
      <c r="H1" s="100"/>
      <c r="I1" s="100"/>
      <c r="J1" s="100"/>
      <c r="K1" s="100"/>
      <c r="L1" s="100"/>
      <c r="M1" s="100"/>
      <c r="N1" s="100"/>
      <c r="O1" s="100"/>
      <c r="P1" s="100" t="s">
        <v>51</v>
      </c>
      <c r="Q1" s="100" t="s">
        <v>52</v>
      </c>
      <c r="R1" s="100" t="s">
        <v>53</v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1:19" s="2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91"/>
    </row>
    <row r="3" spans="1:19" ht="30" customHeight="1">
      <c r="A3" s="232" t="s">
        <v>47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 s="4" customFormat="1" ht="15.75" customHeight="1">
      <c r="A4" s="264" t="s">
        <v>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</row>
    <row r="5" spans="1:19" s="5" customFormat="1" ht="15.75" customHeight="1">
      <c r="A5" s="241" t="s">
        <v>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s="6" customFormat="1" ht="15.75" customHeight="1">
      <c r="A6" s="242" t="s">
        <v>45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</row>
    <row r="7" spans="1:19" s="6" customFormat="1" ht="15.75" customHeight="1">
      <c r="A7" s="242" t="s">
        <v>46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</row>
    <row r="8" spans="1:19" s="10" customFormat="1" ht="15" customHeight="1" thickBot="1">
      <c r="A8" s="131" t="s">
        <v>9</v>
      </c>
      <c r="B8" s="7"/>
      <c r="C8" s="8"/>
      <c r="D8" s="8"/>
      <c r="E8" s="8"/>
      <c r="F8" s="8"/>
      <c r="G8" s="8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132" t="s">
        <v>10</v>
      </c>
    </row>
    <row r="9" spans="1:19" s="11" customFormat="1" ht="15" customHeight="1">
      <c r="A9" s="235" t="s">
        <v>11</v>
      </c>
      <c r="B9" s="239" t="s">
        <v>8</v>
      </c>
      <c r="C9" s="233" t="s">
        <v>38</v>
      </c>
      <c r="D9" s="237" t="s">
        <v>12</v>
      </c>
      <c r="E9" s="243" t="s">
        <v>13</v>
      </c>
      <c r="F9" s="233" t="s">
        <v>39</v>
      </c>
      <c r="G9" s="237" t="s">
        <v>12</v>
      </c>
      <c r="H9" s="237" t="s">
        <v>14</v>
      </c>
      <c r="I9" s="237" t="s">
        <v>15</v>
      </c>
      <c r="J9" s="243" t="s">
        <v>2</v>
      </c>
      <c r="K9" s="70" t="s">
        <v>29</v>
      </c>
      <c r="L9" s="71">
        <v>25</v>
      </c>
      <c r="M9" s="72" t="s">
        <v>5</v>
      </c>
      <c r="N9" s="222" t="s">
        <v>28</v>
      </c>
      <c r="O9" s="222"/>
      <c r="P9" s="72">
        <v>1</v>
      </c>
      <c r="Q9" s="73" t="s">
        <v>6</v>
      </c>
      <c r="R9" s="74">
        <v>0.027777777777777776</v>
      </c>
      <c r="S9" s="265" t="s">
        <v>16</v>
      </c>
    </row>
    <row r="10" spans="1:19" s="11" customFormat="1" ht="15" customHeight="1">
      <c r="A10" s="263"/>
      <c r="B10" s="250"/>
      <c r="C10" s="262"/>
      <c r="D10" s="253"/>
      <c r="E10" s="249"/>
      <c r="F10" s="262"/>
      <c r="G10" s="253"/>
      <c r="H10" s="253"/>
      <c r="I10" s="253"/>
      <c r="J10" s="249"/>
      <c r="K10" s="84" t="s">
        <v>30</v>
      </c>
      <c r="L10" s="14">
        <v>23</v>
      </c>
      <c r="M10" s="15" t="s">
        <v>5</v>
      </c>
      <c r="N10" s="16"/>
      <c r="O10" s="16"/>
      <c r="P10" s="15">
        <v>2</v>
      </c>
      <c r="Q10" s="17" t="s">
        <v>6</v>
      </c>
      <c r="R10" s="85">
        <v>0.027777777777777776</v>
      </c>
      <c r="S10" s="266"/>
    </row>
    <row r="11" spans="1:19" s="11" customFormat="1" ht="15" customHeight="1">
      <c r="A11" s="263"/>
      <c r="B11" s="250"/>
      <c r="C11" s="262"/>
      <c r="D11" s="253"/>
      <c r="E11" s="249"/>
      <c r="F11" s="262"/>
      <c r="G11" s="253"/>
      <c r="H11" s="253"/>
      <c r="I11" s="253"/>
      <c r="J11" s="249"/>
      <c r="K11" s="84" t="s">
        <v>31</v>
      </c>
      <c r="L11" s="14">
        <v>20</v>
      </c>
      <c r="M11" s="15" t="s">
        <v>5</v>
      </c>
      <c r="N11" s="16"/>
      <c r="O11" s="16"/>
      <c r="P11" s="15">
        <v>3</v>
      </c>
      <c r="Q11" s="17" t="s">
        <v>6</v>
      </c>
      <c r="R11" s="85">
        <v>0.027777777777777776</v>
      </c>
      <c r="S11" s="266"/>
    </row>
    <row r="12" spans="1:19" s="11" customFormat="1" ht="15" customHeight="1">
      <c r="A12" s="263"/>
      <c r="B12" s="250"/>
      <c r="C12" s="262"/>
      <c r="D12" s="253"/>
      <c r="E12" s="249"/>
      <c r="F12" s="262"/>
      <c r="G12" s="253"/>
      <c r="H12" s="253"/>
      <c r="I12" s="253"/>
      <c r="J12" s="249"/>
      <c r="K12" s="84" t="s">
        <v>32</v>
      </c>
      <c r="L12" s="14">
        <v>25</v>
      </c>
      <c r="M12" s="15" t="s">
        <v>5</v>
      </c>
      <c r="N12" s="16"/>
      <c r="O12" s="16"/>
      <c r="P12" s="15">
        <v>4</v>
      </c>
      <c r="Q12" s="17" t="s">
        <v>6</v>
      </c>
      <c r="R12" s="85">
        <v>0.034722222222222224</v>
      </c>
      <c r="S12" s="266"/>
    </row>
    <row r="13" spans="1:19" s="11" customFormat="1" ht="15" customHeight="1">
      <c r="A13" s="263"/>
      <c r="B13" s="250"/>
      <c r="C13" s="262"/>
      <c r="D13" s="253"/>
      <c r="E13" s="249"/>
      <c r="F13" s="262"/>
      <c r="G13" s="253"/>
      <c r="H13" s="253"/>
      <c r="I13" s="253"/>
      <c r="J13" s="249"/>
      <c r="K13" s="84" t="s">
        <v>33</v>
      </c>
      <c r="L13" s="14">
        <v>38</v>
      </c>
      <c r="M13" s="15" t="s">
        <v>5</v>
      </c>
      <c r="N13" s="16"/>
      <c r="O13" s="16"/>
      <c r="P13" s="15">
        <v>5</v>
      </c>
      <c r="Q13" s="17" t="s">
        <v>6</v>
      </c>
      <c r="R13" s="85">
        <v>0.027777777777777776</v>
      </c>
      <c r="S13" s="266"/>
    </row>
    <row r="14" spans="1:19" s="11" customFormat="1" ht="15" customHeight="1">
      <c r="A14" s="263"/>
      <c r="B14" s="250"/>
      <c r="C14" s="262"/>
      <c r="D14" s="253"/>
      <c r="E14" s="249"/>
      <c r="F14" s="262"/>
      <c r="G14" s="253"/>
      <c r="H14" s="253"/>
      <c r="I14" s="253"/>
      <c r="J14" s="249"/>
      <c r="K14" s="64" t="s">
        <v>34</v>
      </c>
      <c r="L14" s="36">
        <v>25</v>
      </c>
      <c r="M14" s="65" t="s">
        <v>5</v>
      </c>
      <c r="N14" s="66"/>
      <c r="O14" s="66"/>
      <c r="P14" s="65"/>
      <c r="Q14" s="67"/>
      <c r="R14" s="68"/>
      <c r="S14" s="266"/>
    </row>
    <row r="15" spans="1:19" s="11" customFormat="1" ht="39.75" customHeight="1" thickBot="1">
      <c r="A15" s="236"/>
      <c r="B15" s="240"/>
      <c r="C15" s="234"/>
      <c r="D15" s="238"/>
      <c r="E15" s="244"/>
      <c r="F15" s="234"/>
      <c r="G15" s="238"/>
      <c r="H15" s="238"/>
      <c r="I15" s="238"/>
      <c r="J15" s="244"/>
      <c r="K15" s="75" t="s">
        <v>23</v>
      </c>
      <c r="L15" s="76" t="s">
        <v>24</v>
      </c>
      <c r="M15" s="77" t="s">
        <v>25</v>
      </c>
      <c r="N15" s="77" t="s">
        <v>26</v>
      </c>
      <c r="O15" s="77" t="s">
        <v>7</v>
      </c>
      <c r="P15" s="78" t="s">
        <v>3</v>
      </c>
      <c r="Q15" s="78" t="s">
        <v>4</v>
      </c>
      <c r="R15" s="79" t="s">
        <v>27</v>
      </c>
      <c r="S15" s="248"/>
    </row>
    <row r="16" spans="1:19" s="12" customFormat="1" ht="18" customHeight="1">
      <c r="A16" s="256">
        <v>1</v>
      </c>
      <c r="B16" s="258">
        <v>59</v>
      </c>
      <c r="C16" s="198" t="s">
        <v>35</v>
      </c>
      <c r="D16" s="201" t="s">
        <v>43</v>
      </c>
      <c r="E16" s="204" t="s">
        <v>17</v>
      </c>
      <c r="F16" s="198" t="s">
        <v>37</v>
      </c>
      <c r="G16" s="207" t="s">
        <v>18</v>
      </c>
      <c r="H16" s="177" t="s">
        <v>19</v>
      </c>
      <c r="I16" s="260" t="s">
        <v>20</v>
      </c>
      <c r="J16" s="80">
        <v>1</v>
      </c>
      <c r="K16" s="139">
        <v>0.4166666666666667</v>
      </c>
      <c r="L16" s="81"/>
      <c r="M16" s="95"/>
      <c r="N16" s="95">
        <f aca="true" t="shared" si="0" ref="N16:N21">M16-L16</f>
        <v>0</v>
      </c>
      <c r="O16" s="96">
        <f>M16-K16</f>
        <v>-0.4166666666666667</v>
      </c>
      <c r="P16" s="133">
        <f>$L$9/O16/24</f>
        <v>-2.5</v>
      </c>
      <c r="Q16" s="183">
        <f>SUM($L$9:$L$14)/R16/24</f>
        <v>-11.555555555555555</v>
      </c>
      <c r="R16" s="254">
        <f>SUM(O16:O21)</f>
        <v>-0.5625</v>
      </c>
      <c r="S16" s="251"/>
    </row>
    <row r="17" spans="1:19" s="12" customFormat="1" ht="18" customHeight="1">
      <c r="A17" s="270"/>
      <c r="B17" s="271"/>
      <c r="C17" s="199"/>
      <c r="D17" s="202"/>
      <c r="E17" s="205"/>
      <c r="F17" s="199"/>
      <c r="G17" s="208"/>
      <c r="H17" s="178"/>
      <c r="I17" s="269"/>
      <c r="J17" s="45">
        <v>2</v>
      </c>
      <c r="K17" s="134">
        <f>M16+$R$9</f>
        <v>0.027777777777777776</v>
      </c>
      <c r="L17" s="69"/>
      <c r="M17" s="134"/>
      <c r="N17" s="134">
        <f t="shared" si="0"/>
        <v>0</v>
      </c>
      <c r="O17" s="97">
        <f>M17-K17</f>
        <v>-0.027777777777777776</v>
      </c>
      <c r="P17" s="135">
        <f>$L$10/O17/24</f>
        <v>-34.5</v>
      </c>
      <c r="Q17" s="184"/>
      <c r="R17" s="268"/>
      <c r="S17" s="267"/>
    </row>
    <row r="18" spans="1:19" s="12" customFormat="1" ht="18" customHeight="1">
      <c r="A18" s="270"/>
      <c r="B18" s="271"/>
      <c r="C18" s="199"/>
      <c r="D18" s="202"/>
      <c r="E18" s="205"/>
      <c r="F18" s="199"/>
      <c r="G18" s="208"/>
      <c r="H18" s="178"/>
      <c r="I18" s="269"/>
      <c r="J18" s="45">
        <v>3</v>
      </c>
      <c r="K18" s="134">
        <f>M17+$R$10</f>
        <v>0.027777777777777776</v>
      </c>
      <c r="L18" s="69"/>
      <c r="M18" s="134"/>
      <c r="N18" s="134">
        <f t="shared" si="0"/>
        <v>0</v>
      </c>
      <c r="O18" s="97">
        <f>M18-K18</f>
        <v>-0.027777777777777776</v>
      </c>
      <c r="P18" s="135">
        <f>$L$11/O18/24</f>
        <v>-30</v>
      </c>
      <c r="Q18" s="184"/>
      <c r="R18" s="268"/>
      <c r="S18" s="267"/>
    </row>
    <row r="19" spans="1:19" s="12" customFormat="1" ht="18" customHeight="1">
      <c r="A19" s="270"/>
      <c r="B19" s="271"/>
      <c r="C19" s="199"/>
      <c r="D19" s="202"/>
      <c r="E19" s="205"/>
      <c r="F19" s="199"/>
      <c r="G19" s="208"/>
      <c r="H19" s="178"/>
      <c r="I19" s="269"/>
      <c r="J19" s="45">
        <v>4</v>
      </c>
      <c r="K19" s="134">
        <f>M18+$R$11</f>
        <v>0.027777777777777776</v>
      </c>
      <c r="L19" s="69"/>
      <c r="M19" s="134"/>
      <c r="N19" s="134">
        <f t="shared" si="0"/>
        <v>0</v>
      </c>
      <c r="O19" s="97">
        <f>M19-K19</f>
        <v>-0.027777777777777776</v>
      </c>
      <c r="P19" s="135">
        <f>$L$12/O19/24</f>
        <v>-37.5</v>
      </c>
      <c r="Q19" s="184"/>
      <c r="R19" s="268"/>
      <c r="S19" s="267"/>
    </row>
    <row r="20" spans="1:19" s="12" customFormat="1" ht="18" customHeight="1">
      <c r="A20" s="270"/>
      <c r="B20" s="271"/>
      <c r="C20" s="199"/>
      <c r="D20" s="202"/>
      <c r="E20" s="205"/>
      <c r="F20" s="199"/>
      <c r="G20" s="208"/>
      <c r="H20" s="178"/>
      <c r="I20" s="269"/>
      <c r="J20" s="45">
        <v>5</v>
      </c>
      <c r="K20" s="134">
        <f>M19+$R$12</f>
        <v>0.034722222222222224</v>
      </c>
      <c r="L20" s="69"/>
      <c r="M20" s="134"/>
      <c r="N20" s="134">
        <f t="shared" si="0"/>
        <v>0</v>
      </c>
      <c r="O20" s="97">
        <f>M20-K20</f>
        <v>-0.034722222222222224</v>
      </c>
      <c r="P20" s="135">
        <f>$L$13/O20/24</f>
        <v>-45.599999999999994</v>
      </c>
      <c r="Q20" s="184"/>
      <c r="R20" s="268"/>
      <c r="S20" s="267"/>
    </row>
    <row r="21" spans="1:19" s="12" customFormat="1" ht="18" customHeight="1" thickBot="1">
      <c r="A21" s="257"/>
      <c r="B21" s="259"/>
      <c r="C21" s="200"/>
      <c r="D21" s="203"/>
      <c r="E21" s="206"/>
      <c r="F21" s="200"/>
      <c r="G21" s="209"/>
      <c r="H21" s="179"/>
      <c r="I21" s="261"/>
      <c r="J21" s="82">
        <v>6</v>
      </c>
      <c r="K21" s="136">
        <f>M20+$R$13</f>
        <v>0.027777777777777776</v>
      </c>
      <c r="L21" s="83"/>
      <c r="M21" s="136"/>
      <c r="N21" s="136">
        <f t="shared" si="0"/>
        <v>0</v>
      </c>
      <c r="O21" s="98">
        <f>L21-K21</f>
        <v>-0.027777777777777776</v>
      </c>
      <c r="P21" s="138">
        <f>$L$14/O21/24</f>
        <v>-37.5</v>
      </c>
      <c r="Q21" s="185"/>
      <c r="R21" s="255"/>
      <c r="S21" s="252"/>
    </row>
    <row r="22" ht="12.75" customHeight="1"/>
    <row r="23" ht="30" customHeight="1">
      <c r="C23" s="13" t="s">
        <v>21</v>
      </c>
    </row>
    <row r="24" ht="30" customHeight="1">
      <c r="C24" s="13" t="s">
        <v>22</v>
      </c>
    </row>
    <row r="25" ht="12.75">
      <c r="A25" s="94"/>
    </row>
    <row r="26" ht="12.75">
      <c r="A26" s="93"/>
    </row>
    <row r="27" ht="12.75">
      <c r="A27" s="93"/>
    </row>
  </sheetData>
  <sheetProtection formatCells="0" formatColumns="0" formatRows="0" insertColumns="0" insertRows="0" insertHyperlinks="0" deleteColumns="0" deleteRows="0" sort="0" autoFilter="0" pivotTables="0"/>
  <mergeCells count="29">
    <mergeCell ref="I9:I15"/>
    <mergeCell ref="J9:J15"/>
    <mergeCell ref="N9:O9"/>
    <mergeCell ref="A3:S3"/>
    <mergeCell ref="A4:S4"/>
    <mergeCell ref="A5:S5"/>
    <mergeCell ref="A6:S6"/>
    <mergeCell ref="A9:A15"/>
    <mergeCell ref="A7:S7"/>
    <mergeCell ref="R16:R21"/>
    <mergeCell ref="S16:S21"/>
    <mergeCell ref="S9:S15"/>
    <mergeCell ref="E16:E21"/>
    <mergeCell ref="F16:F21"/>
    <mergeCell ref="G16:G21"/>
    <mergeCell ref="H16:H21"/>
    <mergeCell ref="I16:I21"/>
    <mergeCell ref="F9:F15"/>
    <mergeCell ref="G9:G15"/>
    <mergeCell ref="Q16:Q21"/>
    <mergeCell ref="D9:D15"/>
    <mergeCell ref="E9:E15"/>
    <mergeCell ref="A16:A21"/>
    <mergeCell ref="B16:B21"/>
    <mergeCell ref="C16:C21"/>
    <mergeCell ref="D16:D21"/>
    <mergeCell ref="B9:B15"/>
    <mergeCell ref="C9:C15"/>
    <mergeCell ref="H9:H15"/>
  </mergeCells>
  <conditionalFormatting sqref="N16:N20">
    <cfRule type="cellIs" priority="2" dxfId="43" operator="greaterThan" stopIfTrue="1">
      <formula>0.0138888888888889</formula>
    </cfRule>
  </conditionalFormatting>
  <conditionalFormatting sqref="N21">
    <cfRule type="cellIs" priority="1" dxfId="43" operator="greaterThan" stopIfTrue="1">
      <formula>0.0208333333333333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77" r:id="rId2"/>
  <headerFooter alignWithMargins="0">
    <oddHeader>&amp;R&amp;8© Комитет по ДКП ФКСР, 2015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15"/>
  <sheetViews>
    <sheetView zoomScaleSheetLayoutView="70" zoomScalePageLayoutView="0" workbookViewId="0" topLeftCell="A1">
      <selection activeCell="F12" sqref="F12"/>
    </sheetView>
  </sheetViews>
  <sheetFormatPr defaultColWidth="9.140625" defaultRowHeight="15"/>
  <cols>
    <col min="1" max="1" width="3.7109375" style="109" customWidth="1"/>
    <col min="2" max="2" width="4.7109375" style="109" customWidth="1"/>
    <col min="3" max="3" width="15.7109375" style="109" customWidth="1"/>
    <col min="4" max="4" width="7.7109375" style="109" customWidth="1"/>
    <col min="5" max="5" width="5.8515625" style="109" customWidth="1"/>
    <col min="6" max="6" width="25.28125" style="109" customWidth="1"/>
    <col min="7" max="7" width="7.7109375" style="109" customWidth="1"/>
    <col min="8" max="9" width="12.7109375" style="109" customWidth="1"/>
    <col min="10" max="10" width="9.7109375" style="109" customWidth="1"/>
    <col min="11" max="12" width="10.7109375" style="109" customWidth="1"/>
    <col min="13" max="16" width="9.7109375" style="109" customWidth="1"/>
    <col min="17" max="17" width="6.7109375" style="109" customWidth="1"/>
    <col min="18" max="16384" width="9.140625" style="109" customWidth="1"/>
  </cols>
  <sheetData>
    <row r="1" spans="1:17" s="37" customFormat="1" ht="45" customHeight="1">
      <c r="A1" s="44"/>
      <c r="B1" s="44"/>
      <c r="C1" s="88"/>
      <c r="D1" s="44"/>
      <c r="E1" s="44"/>
      <c r="F1" s="88"/>
      <c r="G1" s="44"/>
      <c r="H1" s="44"/>
      <c r="I1" s="44"/>
      <c r="J1" s="44"/>
      <c r="K1" s="44"/>
      <c r="L1" s="44"/>
      <c r="M1" s="44"/>
      <c r="N1" s="44"/>
      <c r="O1" s="44"/>
      <c r="P1" s="44"/>
      <c r="Q1" s="108"/>
    </row>
    <row r="2" spans="1:17" ht="30" customHeight="1">
      <c r="A2" s="223" t="s">
        <v>47</v>
      </c>
      <c r="B2" s="223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3" spans="1:17" s="110" customFormat="1" ht="15.75" customHeight="1">
      <c r="A3" s="224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7" s="43" customFormat="1" ht="15.75" customHeight="1">
      <c r="A4" s="225" t="s">
        <v>54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1:17" s="43" customFormat="1" ht="15.75" customHeight="1">
      <c r="A5" s="225" t="s">
        <v>46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7" s="39" customFormat="1" ht="15" customHeight="1" thickBot="1">
      <c r="A6" s="129" t="s">
        <v>9</v>
      </c>
      <c r="B6" s="40"/>
      <c r="C6" s="42"/>
      <c r="D6" s="42"/>
      <c r="E6" s="42"/>
      <c r="F6" s="42"/>
      <c r="G6" s="42"/>
      <c r="H6" s="41"/>
      <c r="I6" s="40"/>
      <c r="J6" s="40"/>
      <c r="K6" s="40"/>
      <c r="L6" s="40"/>
      <c r="M6" s="40"/>
      <c r="N6" s="40"/>
      <c r="O6" s="40"/>
      <c r="P6" s="40"/>
      <c r="Q6" s="130" t="s">
        <v>10</v>
      </c>
    </row>
    <row r="7" spans="1:17" s="111" customFormat="1" ht="19.5" customHeight="1">
      <c r="A7" s="226" t="s">
        <v>11</v>
      </c>
      <c r="B7" s="229" t="s">
        <v>8</v>
      </c>
      <c r="C7" s="213" t="s">
        <v>42</v>
      </c>
      <c r="D7" s="216" t="s">
        <v>12</v>
      </c>
      <c r="E7" s="219" t="s">
        <v>13</v>
      </c>
      <c r="F7" s="213" t="s">
        <v>40</v>
      </c>
      <c r="G7" s="216" t="s">
        <v>12</v>
      </c>
      <c r="H7" s="216" t="s">
        <v>14</v>
      </c>
      <c r="I7" s="272" t="s">
        <v>15</v>
      </c>
      <c r="J7" s="46" t="s">
        <v>29</v>
      </c>
      <c r="K7" s="47">
        <v>20</v>
      </c>
      <c r="L7" s="48" t="s">
        <v>5</v>
      </c>
      <c r="M7" s="274"/>
      <c r="N7" s="274"/>
      <c r="O7" s="48"/>
      <c r="P7" s="275" t="s">
        <v>55</v>
      </c>
      <c r="Q7" s="210" t="s">
        <v>16</v>
      </c>
    </row>
    <row r="8" spans="1:17" s="111" customFormat="1" ht="48.75" customHeight="1" thickBot="1">
      <c r="A8" s="228"/>
      <c r="B8" s="231"/>
      <c r="C8" s="215"/>
      <c r="D8" s="218"/>
      <c r="E8" s="221"/>
      <c r="F8" s="215"/>
      <c r="G8" s="218"/>
      <c r="H8" s="218"/>
      <c r="I8" s="273"/>
      <c r="J8" s="50" t="s">
        <v>23</v>
      </c>
      <c r="K8" s="51" t="s">
        <v>24</v>
      </c>
      <c r="L8" s="52" t="s">
        <v>25</v>
      </c>
      <c r="M8" s="52" t="s">
        <v>26</v>
      </c>
      <c r="N8" s="52" t="s">
        <v>7</v>
      </c>
      <c r="O8" s="53" t="s">
        <v>4</v>
      </c>
      <c r="P8" s="276"/>
      <c r="Q8" s="212"/>
    </row>
    <row r="9" spans="1:17" s="117" customFormat="1" ht="45" customHeight="1" thickBot="1">
      <c r="A9" s="112">
        <v>1</v>
      </c>
      <c r="B9" s="113">
        <v>59</v>
      </c>
      <c r="C9" s="56" t="s">
        <v>35</v>
      </c>
      <c r="D9" s="87" t="s">
        <v>44</v>
      </c>
      <c r="E9" s="57" t="s">
        <v>17</v>
      </c>
      <c r="F9" s="58" t="s">
        <v>36</v>
      </c>
      <c r="G9" s="59" t="s">
        <v>18</v>
      </c>
      <c r="H9" s="60" t="s">
        <v>19</v>
      </c>
      <c r="I9" s="114" t="s">
        <v>20</v>
      </c>
      <c r="J9" s="99">
        <v>0.5</v>
      </c>
      <c r="K9" s="62"/>
      <c r="L9" s="140"/>
      <c r="M9" s="99">
        <f>L9-K9</f>
        <v>0</v>
      </c>
      <c r="N9" s="115">
        <f>K9-J9</f>
        <v>-0.5</v>
      </c>
      <c r="O9" s="141">
        <f>$K$7/N9/24</f>
        <v>-1.6666666666666667</v>
      </c>
      <c r="P9" s="142">
        <f>N9+M9</f>
        <v>-0.5</v>
      </c>
      <c r="Q9" s="116"/>
    </row>
    <row r="10" spans="1:17" s="117" customFormat="1" ht="13.5" customHeight="1">
      <c r="A10" s="118"/>
      <c r="B10" s="38"/>
      <c r="C10" s="20"/>
      <c r="D10" s="21"/>
      <c r="E10" s="22"/>
      <c r="F10" s="23"/>
      <c r="G10" s="24"/>
      <c r="H10" s="25"/>
      <c r="I10" s="25"/>
      <c r="J10" s="26"/>
      <c r="K10" s="27"/>
      <c r="L10" s="26"/>
      <c r="M10" s="26"/>
      <c r="N10" s="28"/>
      <c r="O10" s="29"/>
      <c r="P10" s="30"/>
      <c r="Q10" s="119"/>
    </row>
    <row r="11" spans="1:17" ht="30" customHeight="1">
      <c r="A11" s="120"/>
      <c r="B11" s="120"/>
      <c r="C11" s="120" t="s">
        <v>21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</row>
    <row r="12" spans="1:17" ht="30" customHeight="1">
      <c r="A12" s="120"/>
      <c r="B12" s="120"/>
      <c r="C12" s="120" t="s">
        <v>22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</row>
    <row r="13" ht="12.75">
      <c r="A13" s="121"/>
    </row>
    <row r="14" ht="12.75">
      <c r="A14" s="122"/>
    </row>
    <row r="15" ht="12.75">
      <c r="A15" s="122"/>
    </row>
  </sheetData>
  <sheetProtection formatCells="0" formatColumns="0" formatRows="0" insertColumns="0" insertRows="0" insertHyperlinks="0" deleteColumns="0" deleteRows="0" sort="0" autoFilter="0" pivotTables="0"/>
  <mergeCells count="16">
    <mergeCell ref="A2:Q2"/>
    <mergeCell ref="A3:Q3"/>
    <mergeCell ref="A4:Q4"/>
    <mergeCell ref="A5:Q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M7:N7"/>
    <mergeCell ref="P7:P8"/>
    <mergeCell ref="Q7:Q8"/>
  </mergeCells>
  <conditionalFormatting sqref="M9">
    <cfRule type="cellIs" priority="2" dxfId="43" operator="greaterThan" stopIfTrue="1">
      <formula>0.0138888888888889</formula>
    </cfRule>
  </conditionalFormatting>
  <conditionalFormatting sqref="O9">
    <cfRule type="cellIs" priority="1" dxfId="43" operator="greaterThan" stopIfTrue="1">
      <formula>16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83" r:id="rId2"/>
  <headerFooter alignWithMargins="0">
    <oddHeader>&amp;R&amp;8© Комитет по ДКП ФКСР, 2015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6:U29"/>
  <sheetViews>
    <sheetView zoomScalePageLayoutView="0" workbookViewId="0" topLeftCell="B12">
      <selection activeCell="J27" sqref="J27"/>
    </sheetView>
  </sheetViews>
  <sheetFormatPr defaultColWidth="9.140625" defaultRowHeight="15"/>
  <cols>
    <col min="1" max="1" width="0" style="0" hidden="1" customWidth="1"/>
    <col min="3" max="3" width="13.00390625" style="0" customWidth="1"/>
    <col min="6" max="6" width="23.28125" style="0" customWidth="1"/>
    <col min="8" max="8" width="12.7109375" style="0" customWidth="1"/>
    <col min="9" max="9" width="16.57421875" style="0" customWidth="1"/>
    <col min="12" max="12" width="10.421875" style="0" bestFit="1" customWidth="1"/>
    <col min="16" max="16" width="10.7109375" style="0" customWidth="1"/>
  </cols>
  <sheetData>
    <row r="6" spans="2:21" ht="18" customHeight="1">
      <c r="B6" s="223" t="s">
        <v>0</v>
      </c>
      <c r="C6" s="223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</row>
    <row r="7" spans="2:21" ht="15" customHeight="1">
      <c r="B7" s="176" t="s">
        <v>60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</row>
    <row r="8" spans="2:21" ht="15">
      <c r="B8" s="224" t="s">
        <v>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</row>
    <row r="9" spans="2:21" ht="15">
      <c r="B9" s="225" t="s">
        <v>75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</row>
    <row r="10" spans="2:21" ht="15"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</row>
    <row r="11" spans="1:19" s="10" customFormat="1" ht="15" customHeight="1" thickBot="1">
      <c r="A11" s="131"/>
      <c r="B11" s="7" t="s">
        <v>61</v>
      </c>
      <c r="C11" s="8"/>
      <c r="D11" s="8"/>
      <c r="E11" s="8"/>
      <c r="F11" s="8"/>
      <c r="G11" s="8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132" t="s">
        <v>74</v>
      </c>
    </row>
    <row r="12" spans="1:20" s="111" customFormat="1" ht="15" customHeight="1">
      <c r="A12" s="226" t="s">
        <v>11</v>
      </c>
      <c r="B12" s="229" t="s">
        <v>8</v>
      </c>
      <c r="C12" s="213" t="s">
        <v>38</v>
      </c>
      <c r="D12" s="216" t="s">
        <v>12</v>
      </c>
      <c r="E12" s="219" t="s">
        <v>13</v>
      </c>
      <c r="F12" s="213" t="s">
        <v>40</v>
      </c>
      <c r="G12" s="216" t="s">
        <v>12</v>
      </c>
      <c r="H12" s="216" t="s">
        <v>14</v>
      </c>
      <c r="I12" s="216" t="s">
        <v>15</v>
      </c>
      <c r="J12" s="219" t="s">
        <v>2</v>
      </c>
      <c r="K12" s="70" t="s">
        <v>29</v>
      </c>
      <c r="L12" s="71">
        <v>30</v>
      </c>
      <c r="M12" s="72" t="s">
        <v>5</v>
      </c>
      <c r="N12" s="222" t="s">
        <v>28</v>
      </c>
      <c r="O12" s="222"/>
      <c r="P12" s="72">
        <v>1</v>
      </c>
      <c r="Q12" s="73" t="s">
        <v>6</v>
      </c>
      <c r="R12" s="74">
        <v>0.020833333333333332</v>
      </c>
      <c r="S12" s="303" t="s">
        <v>56</v>
      </c>
      <c r="T12" s="210" t="s">
        <v>16</v>
      </c>
    </row>
    <row r="13" spans="1:20" s="111" customFormat="1" ht="15" customHeight="1">
      <c r="A13" s="227"/>
      <c r="B13" s="230"/>
      <c r="C13" s="214"/>
      <c r="D13" s="217"/>
      <c r="E13" s="220"/>
      <c r="F13" s="214"/>
      <c r="G13" s="217"/>
      <c r="H13" s="217"/>
      <c r="I13" s="217"/>
      <c r="J13" s="220"/>
      <c r="K13" s="84" t="s">
        <v>30</v>
      </c>
      <c r="L13" s="14">
        <v>30</v>
      </c>
      <c r="M13" s="15" t="s">
        <v>5</v>
      </c>
      <c r="N13" s="16"/>
      <c r="O13" s="16"/>
      <c r="P13" s="15">
        <v>2</v>
      </c>
      <c r="Q13" s="17" t="s">
        <v>6</v>
      </c>
      <c r="R13" s="85">
        <v>0.027777777777777776</v>
      </c>
      <c r="S13" s="304"/>
      <c r="T13" s="211"/>
    </row>
    <row r="14" spans="1:20" s="111" customFormat="1" ht="15" customHeight="1">
      <c r="A14" s="227"/>
      <c r="B14" s="230"/>
      <c r="C14" s="214"/>
      <c r="D14" s="217"/>
      <c r="E14" s="220"/>
      <c r="F14" s="214"/>
      <c r="G14" s="217"/>
      <c r="H14" s="217"/>
      <c r="I14" s="217"/>
      <c r="J14" s="220"/>
      <c r="K14" s="64" t="s">
        <v>31</v>
      </c>
      <c r="L14" s="36">
        <v>20</v>
      </c>
      <c r="M14" s="65" t="s">
        <v>5</v>
      </c>
      <c r="N14" s="66"/>
      <c r="O14" s="66"/>
      <c r="P14" s="65"/>
      <c r="Q14" s="67"/>
      <c r="R14" s="68"/>
      <c r="S14" s="304"/>
      <c r="T14" s="211"/>
    </row>
    <row r="15" spans="1:20" s="111" customFormat="1" ht="39.75" customHeight="1" thickBot="1">
      <c r="A15" s="228"/>
      <c r="B15" s="231"/>
      <c r="C15" s="215"/>
      <c r="D15" s="218"/>
      <c r="E15" s="221"/>
      <c r="F15" s="215"/>
      <c r="G15" s="218"/>
      <c r="H15" s="218"/>
      <c r="I15" s="218"/>
      <c r="J15" s="221"/>
      <c r="K15" s="75" t="s">
        <v>23</v>
      </c>
      <c r="L15" s="76" t="s">
        <v>24</v>
      </c>
      <c r="M15" s="77" t="s">
        <v>25</v>
      </c>
      <c r="N15" s="77" t="s">
        <v>26</v>
      </c>
      <c r="O15" s="77" t="s">
        <v>7</v>
      </c>
      <c r="P15" s="78" t="s">
        <v>3</v>
      </c>
      <c r="Q15" s="78" t="s">
        <v>4</v>
      </c>
      <c r="R15" s="86" t="s">
        <v>27</v>
      </c>
      <c r="S15" s="305"/>
      <c r="T15" s="212"/>
    </row>
    <row r="16" spans="1:20" s="117" customFormat="1" ht="18" customHeight="1">
      <c r="A16" s="192">
        <v>1</v>
      </c>
      <c r="B16" s="309">
        <v>20</v>
      </c>
      <c r="C16" s="284" t="s">
        <v>78</v>
      </c>
      <c r="D16" s="312" t="s">
        <v>66</v>
      </c>
      <c r="E16" s="291" t="s">
        <v>72</v>
      </c>
      <c r="F16" s="284" t="s">
        <v>80</v>
      </c>
      <c r="G16" s="294" t="s">
        <v>68</v>
      </c>
      <c r="H16" s="300" t="s">
        <v>69</v>
      </c>
      <c r="I16" s="278" t="s">
        <v>59</v>
      </c>
      <c r="J16">
        <v>1</v>
      </c>
      <c r="K16" s="139">
        <v>0.3055555555555555</v>
      </c>
      <c r="L16" s="81"/>
      <c r="M16" s="95"/>
      <c r="N16" s="95">
        <f aca="true" t="shared" si="0" ref="N16:N24">M16-L16</f>
        <v>0</v>
      </c>
      <c r="O16" s="96">
        <f aca="true" t="shared" si="1" ref="O16:O24">L16-K16</f>
        <v>-0.3055555555555555</v>
      </c>
      <c r="P16" s="133">
        <f>$L$9/O16/24</f>
        <v>0</v>
      </c>
      <c r="Q16" s="183">
        <f>SUM($L$9:$L$11)/R16/24</f>
        <v>0</v>
      </c>
      <c r="R16" s="287">
        <f>SUM(O16:O18)</f>
        <v>-0.3055555555555555</v>
      </c>
      <c r="S16" s="306">
        <f>SUM(N16:N18)+R16</f>
        <v>-0.3055555555555555</v>
      </c>
      <c r="T16" s="189"/>
    </row>
    <row r="17" spans="1:20" s="117" customFormat="1" ht="18" customHeight="1">
      <c r="A17" s="193"/>
      <c r="B17" s="310"/>
      <c r="C17" s="285"/>
      <c r="D17" s="313"/>
      <c r="E17" s="292"/>
      <c r="F17" s="285"/>
      <c r="G17" s="295"/>
      <c r="H17" s="301" t="s">
        <v>69</v>
      </c>
      <c r="I17" s="279"/>
      <c r="J17" s="126">
        <v>2</v>
      </c>
      <c r="K17" s="134">
        <f>M16+$R$9</f>
        <v>0</v>
      </c>
      <c r="L17" s="69"/>
      <c r="M17" s="134"/>
      <c r="N17" s="134">
        <f t="shared" si="0"/>
        <v>0</v>
      </c>
      <c r="O17" s="97">
        <f t="shared" si="1"/>
        <v>0</v>
      </c>
      <c r="P17" s="135" t="e">
        <f>$L$10/O17/24</f>
        <v>#DIV/0!</v>
      </c>
      <c r="Q17" s="184"/>
      <c r="R17" s="288"/>
      <c r="S17" s="307"/>
      <c r="T17" s="190"/>
    </row>
    <row r="18" spans="1:20" s="117" customFormat="1" ht="18" customHeight="1" thickBot="1">
      <c r="A18" s="194"/>
      <c r="B18" s="311"/>
      <c r="C18" s="286"/>
      <c r="D18" s="314"/>
      <c r="E18" s="293"/>
      <c r="F18" s="286"/>
      <c r="G18" s="296"/>
      <c r="H18" s="302" t="s">
        <v>69</v>
      </c>
      <c r="I18" s="280"/>
      <c r="J18">
        <v>3</v>
      </c>
      <c r="K18" s="136">
        <f>M17+$R$10</f>
        <v>0</v>
      </c>
      <c r="L18" s="83"/>
      <c r="M18" s="137"/>
      <c r="N18" s="136">
        <f t="shared" si="0"/>
        <v>0</v>
      </c>
      <c r="O18" s="98">
        <f t="shared" si="1"/>
        <v>0</v>
      </c>
      <c r="P18" s="138" t="e">
        <f>$L$11/O18/24</f>
        <v>#DIV/0!</v>
      </c>
      <c r="Q18" s="185"/>
      <c r="R18" s="289"/>
      <c r="S18" s="308"/>
      <c r="T18" s="191"/>
    </row>
    <row r="19" spans="1:20" s="117" customFormat="1" ht="18" customHeight="1">
      <c r="A19" s="192">
        <v>1</v>
      </c>
      <c r="B19" s="309">
        <v>33</v>
      </c>
      <c r="C19" s="284" t="s">
        <v>79</v>
      </c>
      <c r="D19" s="312" t="s">
        <v>67</v>
      </c>
      <c r="E19" s="291" t="s">
        <v>72</v>
      </c>
      <c r="F19" s="284" t="s">
        <v>81</v>
      </c>
      <c r="G19" s="294" t="s">
        <v>70</v>
      </c>
      <c r="H19" s="300" t="s">
        <v>62</v>
      </c>
      <c r="I19" s="278" t="s">
        <v>73</v>
      </c>
      <c r="J19">
        <v>1</v>
      </c>
      <c r="K19" s="139">
        <v>0.3055555555555555</v>
      </c>
      <c r="L19" s="81">
        <v>0.40625</v>
      </c>
      <c r="M19" s="95">
        <v>0.4083333333333334</v>
      </c>
      <c r="N19" s="95">
        <f t="shared" si="0"/>
        <v>0.0020833333333333814</v>
      </c>
      <c r="O19" s="96">
        <f t="shared" si="1"/>
        <v>0.10069444444444448</v>
      </c>
      <c r="P19" s="133">
        <f>$L$9/O19/24</f>
        <v>0</v>
      </c>
      <c r="Q19" s="281">
        <f>SUM($L$9:$L$11)/R19/24</f>
        <v>0</v>
      </c>
      <c r="R19" s="297">
        <f>SUM(O19:O21)</f>
        <v>-0.3076388888888889</v>
      </c>
      <c r="S19" s="306">
        <f>SUM(N19:N21)+R19</f>
        <v>-0.3055555555555555</v>
      </c>
      <c r="T19" s="189"/>
    </row>
    <row r="20" spans="1:20" s="117" customFormat="1" ht="18" customHeight="1">
      <c r="A20" s="193"/>
      <c r="B20" s="310"/>
      <c r="C20" s="285" t="s">
        <v>65</v>
      </c>
      <c r="D20" s="313" t="s">
        <v>67</v>
      </c>
      <c r="E20" s="292" t="s">
        <v>72</v>
      </c>
      <c r="F20" s="285" t="s">
        <v>76</v>
      </c>
      <c r="G20" s="295" t="s">
        <v>70</v>
      </c>
      <c r="H20" s="301" t="s">
        <v>62</v>
      </c>
      <c r="I20" s="279" t="s">
        <v>73</v>
      </c>
      <c r="J20" s="126">
        <v>2</v>
      </c>
      <c r="K20" s="134">
        <f>M19+$R$9</f>
        <v>0.4083333333333334</v>
      </c>
      <c r="L20" s="69"/>
      <c r="M20" s="134"/>
      <c r="N20" s="134">
        <f t="shared" si="0"/>
        <v>0</v>
      </c>
      <c r="O20" s="97">
        <f t="shared" si="1"/>
        <v>-0.4083333333333334</v>
      </c>
      <c r="P20" s="135">
        <f>$L$10/O20/24</f>
        <v>0</v>
      </c>
      <c r="Q20" s="282"/>
      <c r="R20" s="298"/>
      <c r="S20" s="307"/>
      <c r="T20" s="190"/>
    </row>
    <row r="21" spans="1:20" s="117" customFormat="1" ht="18" customHeight="1" thickBot="1">
      <c r="A21" s="194"/>
      <c r="B21" s="311"/>
      <c r="C21" s="286" t="s">
        <v>65</v>
      </c>
      <c r="D21" s="314" t="s">
        <v>67</v>
      </c>
      <c r="E21" s="293" t="s">
        <v>72</v>
      </c>
      <c r="F21" s="286" t="s">
        <v>76</v>
      </c>
      <c r="G21" s="296" t="s">
        <v>70</v>
      </c>
      <c r="H21" s="302" t="s">
        <v>62</v>
      </c>
      <c r="I21" s="280" t="s">
        <v>73</v>
      </c>
      <c r="J21">
        <v>3</v>
      </c>
      <c r="K21" s="136">
        <f>M20+$R$10</f>
        <v>0</v>
      </c>
      <c r="L21" s="83"/>
      <c r="M21" s="137"/>
      <c r="N21" s="136">
        <f t="shared" si="0"/>
        <v>0</v>
      </c>
      <c r="O21" s="98">
        <f t="shared" si="1"/>
        <v>0</v>
      </c>
      <c r="P21" s="138" t="e">
        <f>$L$11/O21/24</f>
        <v>#DIV/0!</v>
      </c>
      <c r="Q21" s="283"/>
      <c r="R21" s="299"/>
      <c r="S21" s="308"/>
      <c r="T21" s="191"/>
    </row>
    <row r="22" spans="1:20" s="117" customFormat="1" ht="18" customHeight="1">
      <c r="A22" s="192">
        <v>1</v>
      </c>
      <c r="B22" s="309">
        <v>34</v>
      </c>
      <c r="C22" s="284" t="s">
        <v>63</v>
      </c>
      <c r="D22" s="312" t="s">
        <v>64</v>
      </c>
      <c r="E22" s="291" t="s">
        <v>17</v>
      </c>
      <c r="F22" s="284" t="s">
        <v>82</v>
      </c>
      <c r="G22" s="294" t="s">
        <v>71</v>
      </c>
      <c r="H22" s="300" t="s">
        <v>62</v>
      </c>
      <c r="I22" s="278" t="s">
        <v>73</v>
      </c>
      <c r="J22">
        <v>1</v>
      </c>
      <c r="K22" s="139">
        <v>0.3055555555555555</v>
      </c>
      <c r="L22" s="81"/>
      <c r="M22" s="95"/>
      <c r="N22" s="95">
        <f t="shared" si="0"/>
        <v>0</v>
      </c>
      <c r="O22" s="96">
        <f t="shared" si="1"/>
        <v>-0.3055555555555555</v>
      </c>
      <c r="P22" s="133">
        <f>$L$9/O22/24</f>
        <v>0</v>
      </c>
      <c r="Q22" s="281">
        <f>SUM($L$9:$L$11)/R22/24</f>
        <v>0</v>
      </c>
      <c r="R22" s="297">
        <f>SUM(O22:O24)</f>
        <v>-0.3055555555555555</v>
      </c>
      <c r="S22" s="306">
        <f>SUM(N22:N24)+R22</f>
        <v>-0.3055555555555555</v>
      </c>
      <c r="T22" s="189"/>
    </row>
    <row r="23" spans="1:20" s="117" customFormat="1" ht="18" customHeight="1">
      <c r="A23" s="193"/>
      <c r="B23" s="310"/>
      <c r="C23" s="285" t="s">
        <v>63</v>
      </c>
      <c r="D23" s="313" t="s">
        <v>64</v>
      </c>
      <c r="E23" s="292" t="s">
        <v>17</v>
      </c>
      <c r="F23" s="285" t="s">
        <v>77</v>
      </c>
      <c r="G23" s="295" t="s">
        <v>71</v>
      </c>
      <c r="H23" s="301" t="s">
        <v>62</v>
      </c>
      <c r="I23" s="279" t="s">
        <v>73</v>
      </c>
      <c r="J23" s="126">
        <v>2</v>
      </c>
      <c r="K23" s="134">
        <f>M22+$R$9</f>
        <v>0</v>
      </c>
      <c r="L23" s="69"/>
      <c r="M23" s="134"/>
      <c r="N23" s="134">
        <f t="shared" si="0"/>
        <v>0</v>
      </c>
      <c r="O23" s="97">
        <f t="shared" si="1"/>
        <v>0</v>
      </c>
      <c r="P23" s="135" t="e">
        <f>$L$10/O23/24</f>
        <v>#DIV/0!</v>
      </c>
      <c r="Q23" s="282"/>
      <c r="R23" s="298"/>
      <c r="S23" s="307"/>
      <c r="T23" s="190"/>
    </row>
    <row r="24" spans="1:20" s="117" customFormat="1" ht="18" customHeight="1" thickBot="1">
      <c r="A24" s="194"/>
      <c r="B24" s="311"/>
      <c r="C24" s="286" t="s">
        <v>63</v>
      </c>
      <c r="D24" s="314" t="s">
        <v>64</v>
      </c>
      <c r="E24" s="293" t="s">
        <v>17</v>
      </c>
      <c r="F24" s="286" t="s">
        <v>77</v>
      </c>
      <c r="G24" s="296" t="s">
        <v>71</v>
      </c>
      <c r="H24" s="302" t="s">
        <v>62</v>
      </c>
      <c r="I24" s="280" t="s">
        <v>73</v>
      </c>
      <c r="J24">
        <v>3</v>
      </c>
      <c r="K24" s="136">
        <f>M23+$R$10</f>
        <v>0</v>
      </c>
      <c r="L24" s="83"/>
      <c r="M24" s="137"/>
      <c r="N24" s="136">
        <f t="shared" si="0"/>
        <v>0</v>
      </c>
      <c r="O24" s="98">
        <f t="shared" si="1"/>
        <v>0</v>
      </c>
      <c r="P24" s="138" t="e">
        <f>$L$11/O24/24</f>
        <v>#DIV/0!</v>
      </c>
      <c r="Q24" s="283"/>
      <c r="R24" s="299"/>
      <c r="S24" s="308"/>
      <c r="T24" s="191"/>
    </row>
    <row r="25" spans="1:20" s="117" customFormat="1" ht="18" customHeight="1">
      <c r="A25" s="192">
        <v>1</v>
      </c>
      <c r="B25" s="309">
        <v>15</v>
      </c>
      <c r="C25" s="284" t="s">
        <v>84</v>
      </c>
      <c r="D25" s="312"/>
      <c r="E25" s="291" t="s">
        <v>72</v>
      </c>
      <c r="F25" s="284" t="s">
        <v>87</v>
      </c>
      <c r="G25" s="294" t="s">
        <v>85</v>
      </c>
      <c r="H25" s="300" t="s">
        <v>86</v>
      </c>
      <c r="I25" s="278" t="s">
        <v>83</v>
      </c>
      <c r="J25">
        <v>1</v>
      </c>
      <c r="K25" s="139">
        <f>'[1]3 ЭТАПА ОГР'!K13</f>
        <v>0.3055555555555555</v>
      </c>
      <c r="L25" s="81">
        <f>'[1]3 ЭТАПА ОГР'!L13</f>
        <v>0.40625</v>
      </c>
      <c r="M25" s="95">
        <f>'[1]3 ЭТАПА ОГР'!M13</f>
        <v>0.3927083333333334</v>
      </c>
      <c r="N25" s="95">
        <f>'[1]3 ЭТАПА ОГР'!N13</f>
        <v>-0.013541666666666619</v>
      </c>
      <c r="O25" s="96">
        <f>'[1]3 ЭТАПА ОГР'!O13</f>
        <v>0.10069444444444448</v>
      </c>
      <c r="P25" s="133">
        <f>'[1]3 ЭТАПА ОГР'!P13</f>
        <v>12.413793103448272</v>
      </c>
      <c r="Q25" s="281">
        <f>'[1]3 ЭТАПА ОГР'!Q13</f>
        <v>-9.785932721712538</v>
      </c>
      <c r="R25" s="297">
        <f>'[1]3 ЭТАПА ОГР'!R13</f>
        <v>-0.340625</v>
      </c>
      <c r="S25" s="306">
        <f>'[1]3 ЭТАПА ОГР'!S13</f>
        <v>-0.35416666666666663</v>
      </c>
      <c r="T25" s="189"/>
    </row>
    <row r="26" spans="1:20" s="117" customFormat="1" ht="18" customHeight="1">
      <c r="A26" s="193"/>
      <c r="B26" s="310">
        <v>15</v>
      </c>
      <c r="C26" s="285" t="s">
        <v>84</v>
      </c>
      <c r="D26" s="313"/>
      <c r="E26" s="292" t="s">
        <v>72</v>
      </c>
      <c r="F26" s="285" t="s">
        <v>87</v>
      </c>
      <c r="G26" s="295" t="s">
        <v>85</v>
      </c>
      <c r="H26" s="301" t="s">
        <v>86</v>
      </c>
      <c r="I26" s="279" t="s">
        <v>83</v>
      </c>
      <c r="J26" s="126">
        <v>2</v>
      </c>
      <c r="K26" s="134">
        <f>'[1]3 ЭТАПА ОГР'!K14</f>
        <v>0.4135416666666667</v>
      </c>
      <c r="L26" s="69"/>
      <c r="M26" s="134"/>
      <c r="N26" s="134">
        <f>'[1]3 ЭТАПА ОГР'!N14</f>
        <v>0</v>
      </c>
      <c r="O26" s="97">
        <f>'[1]3 ЭТАПА ОГР'!O14</f>
        <v>-0.4135416666666667</v>
      </c>
      <c r="P26" s="135">
        <f>'[1]3 ЭТАПА ОГР'!P14</f>
        <v>-3.022670025188917</v>
      </c>
      <c r="Q26" s="282"/>
      <c r="R26" s="298"/>
      <c r="S26" s="307"/>
      <c r="T26" s="190"/>
    </row>
    <row r="27" spans="1:20" s="117" customFormat="1" ht="18" customHeight="1" thickBot="1">
      <c r="A27" s="194"/>
      <c r="B27" s="311">
        <v>15</v>
      </c>
      <c r="C27" s="286" t="s">
        <v>84</v>
      </c>
      <c r="D27" s="314"/>
      <c r="E27" s="293" t="s">
        <v>72</v>
      </c>
      <c r="F27" s="286" t="s">
        <v>87</v>
      </c>
      <c r="G27" s="296" t="s">
        <v>85</v>
      </c>
      <c r="H27" s="302" t="s">
        <v>86</v>
      </c>
      <c r="I27" s="280" t="s">
        <v>83</v>
      </c>
      <c r="J27">
        <v>3</v>
      </c>
      <c r="K27" s="136">
        <f>'[1]3 ЭТАПА ОГР'!K15</f>
        <v>0.027777777777777776</v>
      </c>
      <c r="L27" s="83"/>
      <c r="M27" s="137"/>
      <c r="N27" s="136">
        <f>'[1]3 ЭТАПА ОГР'!N15</f>
        <v>0</v>
      </c>
      <c r="O27" s="98">
        <f>'[1]3 ЭТАПА ОГР'!O15</f>
        <v>-0.027777777777777776</v>
      </c>
      <c r="P27" s="138">
        <f>'[1]3 ЭТАПА ОГР'!P15</f>
        <v>-30</v>
      </c>
      <c r="Q27" s="283"/>
      <c r="R27" s="299"/>
      <c r="S27" s="308"/>
      <c r="T27" s="191"/>
    </row>
    <row r="29" spans="2:4" ht="15">
      <c r="B29" s="290"/>
      <c r="C29" s="290"/>
      <c r="D29" s="290"/>
    </row>
  </sheetData>
  <sheetProtection/>
  <mergeCells count="71">
    <mergeCell ref="A22:A24"/>
    <mergeCell ref="B22:B24"/>
    <mergeCell ref="H22:H24"/>
    <mergeCell ref="D22:D24"/>
    <mergeCell ref="E22:E24"/>
    <mergeCell ref="B25:B27"/>
    <mergeCell ref="C25:C27"/>
    <mergeCell ref="D25:D27"/>
    <mergeCell ref="T25:T27"/>
    <mergeCell ref="I22:I24"/>
    <mergeCell ref="E12:E15"/>
    <mergeCell ref="F12:F15"/>
    <mergeCell ref="H19:H21"/>
    <mergeCell ref="T19:T21"/>
    <mergeCell ref="T22:T24"/>
    <mergeCell ref="T12:T15"/>
    <mergeCell ref="N12:O12"/>
    <mergeCell ref="D19:D21"/>
    <mergeCell ref="D16:D18"/>
    <mergeCell ref="E16:E18"/>
    <mergeCell ref="A16:A18"/>
    <mergeCell ref="B16:B18"/>
    <mergeCell ref="C16:C18"/>
    <mergeCell ref="S22:S24"/>
    <mergeCell ref="R25:R27"/>
    <mergeCell ref="S25:S27"/>
    <mergeCell ref="H25:H27"/>
    <mergeCell ref="J12:J15"/>
    <mergeCell ref="R19:R21"/>
    <mergeCell ref="S19:S21"/>
    <mergeCell ref="I25:I27"/>
    <mergeCell ref="A12:A15"/>
    <mergeCell ref="F22:F24"/>
    <mergeCell ref="G12:G15"/>
    <mergeCell ref="G22:G24"/>
    <mergeCell ref="A25:A27"/>
    <mergeCell ref="B12:B15"/>
    <mergeCell ref="E19:E21"/>
    <mergeCell ref="A19:A21"/>
    <mergeCell ref="B19:B21"/>
    <mergeCell ref="C19:C21"/>
    <mergeCell ref="B10:U10"/>
    <mergeCell ref="R22:R24"/>
    <mergeCell ref="G16:G18"/>
    <mergeCell ref="H16:H18"/>
    <mergeCell ref="I16:I18"/>
    <mergeCell ref="G19:G21"/>
    <mergeCell ref="F19:F21"/>
    <mergeCell ref="C22:C24"/>
    <mergeCell ref="S12:S15"/>
    <mergeCell ref="S16:S18"/>
    <mergeCell ref="B29:D29"/>
    <mergeCell ref="Q22:Q24"/>
    <mergeCell ref="H12:H15"/>
    <mergeCell ref="I12:I15"/>
    <mergeCell ref="E25:E27"/>
    <mergeCell ref="F25:F27"/>
    <mergeCell ref="G25:G27"/>
    <mergeCell ref="Q25:Q27"/>
    <mergeCell ref="C12:C15"/>
    <mergeCell ref="D12:D15"/>
    <mergeCell ref="B6:U6"/>
    <mergeCell ref="B7:U7"/>
    <mergeCell ref="B8:U8"/>
    <mergeCell ref="B9:U9"/>
    <mergeCell ref="T16:T18"/>
    <mergeCell ref="I19:I21"/>
    <mergeCell ref="Q19:Q21"/>
    <mergeCell ref="F16:F18"/>
    <mergeCell ref="Q16:Q18"/>
    <mergeCell ref="R16:R18"/>
  </mergeCells>
  <conditionalFormatting sqref="N25:N27">
    <cfRule type="cellIs" priority="20" dxfId="43" operator="greaterThan" stopIfTrue="1">
      <formula>0.0138888888888889</formula>
    </cfRule>
  </conditionalFormatting>
  <conditionalFormatting sqref="N25:N26">
    <cfRule type="cellIs" priority="19" dxfId="43" operator="greaterThan" stopIfTrue="1">
      <formula>0.0138888888888889</formula>
    </cfRule>
  </conditionalFormatting>
  <conditionalFormatting sqref="N27">
    <cfRule type="cellIs" priority="18" dxfId="43" operator="greaterThan" stopIfTrue="1">
      <formula>0.0208333333333333</formula>
    </cfRule>
  </conditionalFormatting>
  <conditionalFormatting sqref="P25:P27">
    <cfRule type="cellIs" priority="17" dxfId="43" operator="greaterThan" stopIfTrue="1">
      <formula>16</formula>
    </cfRule>
  </conditionalFormatting>
  <conditionalFormatting sqref="Q25:Q27">
    <cfRule type="cellIs" priority="16" dxfId="43" operator="greaterThan" stopIfTrue="1">
      <formula>16</formula>
    </cfRule>
  </conditionalFormatting>
  <conditionalFormatting sqref="N22:N24">
    <cfRule type="cellIs" priority="15" dxfId="43" operator="greaterThan" stopIfTrue="1">
      <formula>0.0138888888888889</formula>
    </cfRule>
  </conditionalFormatting>
  <conditionalFormatting sqref="N22:N23">
    <cfRule type="cellIs" priority="14" dxfId="43" operator="greaterThan" stopIfTrue="1">
      <formula>0.0138888888888889</formula>
    </cfRule>
  </conditionalFormatting>
  <conditionalFormatting sqref="N24">
    <cfRule type="cellIs" priority="13" dxfId="43" operator="greaterThan" stopIfTrue="1">
      <formula>0.0208333333333333</formula>
    </cfRule>
  </conditionalFormatting>
  <conditionalFormatting sqref="P22:P24">
    <cfRule type="cellIs" priority="12" dxfId="43" operator="greaterThan" stopIfTrue="1">
      <formula>16</formula>
    </cfRule>
  </conditionalFormatting>
  <conditionalFormatting sqref="Q22:Q24">
    <cfRule type="cellIs" priority="11" dxfId="43" operator="greaterThan" stopIfTrue="1">
      <formula>16</formula>
    </cfRule>
  </conditionalFormatting>
  <conditionalFormatting sqref="N19:N21">
    <cfRule type="cellIs" priority="10" dxfId="43" operator="greaterThan" stopIfTrue="1">
      <formula>0.0138888888888889</formula>
    </cfRule>
  </conditionalFormatting>
  <conditionalFormatting sqref="N19:N20">
    <cfRule type="cellIs" priority="9" dxfId="43" operator="greaterThan" stopIfTrue="1">
      <formula>0.0138888888888889</formula>
    </cfRule>
  </conditionalFormatting>
  <conditionalFormatting sqref="N21">
    <cfRule type="cellIs" priority="8" dxfId="43" operator="greaterThan" stopIfTrue="1">
      <formula>0.0208333333333333</formula>
    </cfRule>
  </conditionalFormatting>
  <conditionalFormatting sqref="P19:P21">
    <cfRule type="cellIs" priority="7" dxfId="43" operator="greaterThan" stopIfTrue="1">
      <formula>16</formula>
    </cfRule>
  </conditionalFormatting>
  <conditionalFormatting sqref="Q19:Q21">
    <cfRule type="cellIs" priority="6" dxfId="43" operator="greaterThan" stopIfTrue="1">
      <formula>16</formula>
    </cfRule>
  </conditionalFormatting>
  <conditionalFormatting sqref="N16:N18">
    <cfRule type="cellIs" priority="5" dxfId="43" operator="greaterThan" stopIfTrue="1">
      <formula>0.0138888888888889</formula>
    </cfRule>
  </conditionalFormatting>
  <conditionalFormatting sqref="N16:N17">
    <cfRule type="cellIs" priority="4" dxfId="43" operator="greaterThan" stopIfTrue="1">
      <formula>0.0138888888888889</formula>
    </cfRule>
  </conditionalFormatting>
  <conditionalFormatting sqref="N18">
    <cfRule type="cellIs" priority="3" dxfId="43" operator="greaterThan" stopIfTrue="1">
      <formula>0.0208333333333333</formula>
    </cfRule>
  </conditionalFormatting>
  <conditionalFormatting sqref="P16:P18">
    <cfRule type="cellIs" priority="2" dxfId="43" operator="greaterThan" stopIfTrue="1">
      <formula>16</formula>
    </cfRule>
  </conditionalFormatting>
  <conditionalFormatting sqref="Q16:Q18">
    <cfRule type="cellIs" priority="1" dxfId="43" operator="greaterThan" stopIfTrue="1">
      <formula>16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23"/>
  <sheetViews>
    <sheetView zoomScaleSheetLayoutView="70" zoomScalePageLayoutView="0" workbookViewId="0" topLeftCell="A2">
      <selection activeCell="N22" sqref="N22"/>
    </sheetView>
  </sheetViews>
  <sheetFormatPr defaultColWidth="9.140625" defaultRowHeight="15"/>
  <cols>
    <col min="1" max="1" width="3.7109375" style="109" customWidth="1"/>
    <col min="2" max="2" width="4.7109375" style="109" customWidth="1"/>
    <col min="3" max="3" width="15.7109375" style="109" customWidth="1"/>
    <col min="4" max="4" width="7.7109375" style="109" customWidth="1"/>
    <col min="5" max="5" width="4.7109375" style="109" customWidth="1"/>
    <col min="6" max="6" width="25.7109375" style="109" customWidth="1"/>
    <col min="7" max="7" width="7.7109375" style="109" customWidth="1"/>
    <col min="8" max="8" width="12.7109375" style="109" customWidth="1"/>
    <col min="9" max="9" width="16.00390625" style="109" customWidth="1"/>
    <col min="10" max="10" width="3.7109375" style="109" customWidth="1"/>
    <col min="11" max="11" width="9.7109375" style="109" customWidth="1"/>
    <col min="12" max="12" width="10.7109375" style="109" customWidth="1"/>
    <col min="13" max="13" width="10.421875" style="109" bestFit="1" customWidth="1"/>
    <col min="14" max="17" width="9.7109375" style="109" customWidth="1"/>
    <col min="18" max="18" width="9.140625" style="109" bestFit="1" customWidth="1"/>
    <col min="19" max="19" width="9.8515625" style="109" bestFit="1" customWidth="1"/>
    <col min="20" max="20" width="6.7109375" style="109" customWidth="1"/>
    <col min="21" max="16384" width="9.140625" style="109" customWidth="1"/>
  </cols>
  <sheetData>
    <row r="1" spans="1:38" s="102" customFormat="1" ht="12.75" hidden="1">
      <c r="A1" s="101" t="s">
        <v>48</v>
      </c>
      <c r="C1" s="103"/>
      <c r="D1" s="101" t="s">
        <v>49</v>
      </c>
      <c r="E1" s="103"/>
      <c r="F1" s="103"/>
      <c r="G1" s="101" t="s">
        <v>50</v>
      </c>
      <c r="J1" s="103"/>
      <c r="K1" s="103"/>
      <c r="L1" s="103"/>
      <c r="M1" s="103"/>
      <c r="N1" s="103"/>
      <c r="O1" s="103"/>
      <c r="P1" s="101" t="s">
        <v>51</v>
      </c>
      <c r="Q1" s="101" t="s">
        <v>52</v>
      </c>
      <c r="R1" s="101"/>
      <c r="S1" s="101" t="s">
        <v>53</v>
      </c>
      <c r="V1" s="105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L1" s="107"/>
    </row>
    <row r="2" spans="1:20" s="37" customFormat="1" ht="4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27"/>
      <c r="P2" s="127"/>
      <c r="Q2" s="127"/>
      <c r="R2" s="127"/>
      <c r="S2" s="127"/>
      <c r="T2" s="127"/>
    </row>
    <row r="3" spans="1:20" ht="30" customHeight="1">
      <c r="A3" s="223" t="s">
        <v>47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s="123" customFormat="1" ht="15.75" customHeight="1">
      <c r="A4" s="176" t="s">
        <v>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s="110" customFormat="1" ht="15.75" customHeight="1">
      <c r="A5" s="224" t="s">
        <v>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1:20" s="43" customFormat="1" ht="15.75" customHeight="1">
      <c r="A6" s="225" t="s">
        <v>54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s="43" customFormat="1" ht="15.75" customHeight="1">
      <c r="A7" s="225" t="s">
        <v>46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</row>
    <row r="8" spans="1:20" s="39" customFormat="1" ht="15" customHeight="1" thickBot="1">
      <c r="A8" s="129" t="s">
        <v>9</v>
      </c>
      <c r="B8" s="40"/>
      <c r="C8" s="42"/>
      <c r="D8" s="42"/>
      <c r="E8" s="42"/>
      <c r="F8" s="42"/>
      <c r="G8" s="42"/>
      <c r="H8" s="4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130" t="s">
        <v>10</v>
      </c>
    </row>
    <row r="9" spans="1:20" s="111" customFormat="1" ht="15" customHeight="1">
      <c r="A9" s="226" t="s">
        <v>11</v>
      </c>
      <c r="B9" s="229" t="s">
        <v>8</v>
      </c>
      <c r="C9" s="213" t="s">
        <v>38</v>
      </c>
      <c r="D9" s="216" t="s">
        <v>12</v>
      </c>
      <c r="E9" s="219" t="s">
        <v>13</v>
      </c>
      <c r="F9" s="213" t="s">
        <v>40</v>
      </c>
      <c r="G9" s="216" t="s">
        <v>12</v>
      </c>
      <c r="H9" s="216" t="s">
        <v>14</v>
      </c>
      <c r="I9" s="216" t="s">
        <v>15</v>
      </c>
      <c r="J9" s="219" t="s">
        <v>2</v>
      </c>
      <c r="K9" s="70" t="s">
        <v>29</v>
      </c>
      <c r="L9" s="71">
        <v>35</v>
      </c>
      <c r="M9" s="72" t="s">
        <v>5</v>
      </c>
      <c r="N9" s="222" t="s">
        <v>28</v>
      </c>
      <c r="O9" s="222"/>
      <c r="P9" s="72">
        <v>1</v>
      </c>
      <c r="Q9" s="73" t="s">
        <v>6</v>
      </c>
      <c r="R9" s="74">
        <v>0.020833333333333332</v>
      </c>
      <c r="S9" s="303" t="s">
        <v>56</v>
      </c>
      <c r="T9" s="210" t="s">
        <v>16</v>
      </c>
    </row>
    <row r="10" spans="1:20" s="111" customFormat="1" ht="15" customHeight="1">
      <c r="A10" s="227"/>
      <c r="B10" s="230"/>
      <c r="C10" s="214"/>
      <c r="D10" s="217"/>
      <c r="E10" s="220"/>
      <c r="F10" s="214"/>
      <c r="G10" s="217"/>
      <c r="H10" s="217"/>
      <c r="I10" s="217"/>
      <c r="J10" s="220"/>
      <c r="K10" s="84" t="s">
        <v>30</v>
      </c>
      <c r="L10" s="14">
        <v>35</v>
      </c>
      <c r="M10" s="15" t="s">
        <v>5</v>
      </c>
      <c r="N10" s="16"/>
      <c r="O10" s="16"/>
      <c r="P10" s="15">
        <v>2</v>
      </c>
      <c r="Q10" s="17" t="s">
        <v>6</v>
      </c>
      <c r="R10" s="85">
        <v>0.020833333333333332</v>
      </c>
      <c r="S10" s="304"/>
      <c r="T10" s="211"/>
    </row>
    <row r="11" spans="1:20" s="111" customFormat="1" ht="15" customHeight="1">
      <c r="A11" s="227"/>
      <c r="B11" s="230"/>
      <c r="C11" s="214"/>
      <c r="D11" s="217"/>
      <c r="E11" s="220"/>
      <c r="F11" s="214"/>
      <c r="G11" s="217"/>
      <c r="H11" s="217"/>
      <c r="I11" s="217"/>
      <c r="J11" s="220"/>
      <c r="K11" s="84" t="s">
        <v>31</v>
      </c>
      <c r="L11" s="14">
        <v>25</v>
      </c>
      <c r="M11" s="15" t="s">
        <v>5</v>
      </c>
      <c r="N11" s="16"/>
      <c r="O11" s="16"/>
      <c r="P11" s="15">
        <v>3</v>
      </c>
      <c r="Q11" s="17" t="s">
        <v>6</v>
      </c>
      <c r="R11" s="85">
        <v>0.027777777777777776</v>
      </c>
      <c r="S11" s="304"/>
      <c r="T11" s="211"/>
    </row>
    <row r="12" spans="1:20" s="111" customFormat="1" ht="15" customHeight="1">
      <c r="A12" s="227"/>
      <c r="B12" s="230"/>
      <c r="C12" s="214"/>
      <c r="D12" s="217"/>
      <c r="E12" s="220"/>
      <c r="F12" s="214"/>
      <c r="G12" s="217"/>
      <c r="H12" s="217"/>
      <c r="I12" s="217"/>
      <c r="J12" s="220"/>
      <c r="K12" s="64" t="s">
        <v>32</v>
      </c>
      <c r="L12" s="36">
        <v>25</v>
      </c>
      <c r="M12" s="65" t="s">
        <v>5</v>
      </c>
      <c r="N12" s="66"/>
      <c r="O12" s="66"/>
      <c r="P12" s="65"/>
      <c r="Q12" s="67"/>
      <c r="R12" s="68"/>
      <c r="S12" s="304"/>
      <c r="T12" s="211"/>
    </row>
    <row r="13" spans="1:20" s="111" customFormat="1" ht="39.75" customHeight="1" thickBot="1">
      <c r="A13" s="228"/>
      <c r="B13" s="231"/>
      <c r="C13" s="215"/>
      <c r="D13" s="218"/>
      <c r="E13" s="221"/>
      <c r="F13" s="215"/>
      <c r="G13" s="218"/>
      <c r="H13" s="218"/>
      <c r="I13" s="218"/>
      <c r="J13" s="221"/>
      <c r="K13" s="75" t="s">
        <v>23</v>
      </c>
      <c r="L13" s="76" t="s">
        <v>24</v>
      </c>
      <c r="M13" s="77" t="s">
        <v>25</v>
      </c>
      <c r="N13" s="77" t="s">
        <v>26</v>
      </c>
      <c r="O13" s="77" t="s">
        <v>7</v>
      </c>
      <c r="P13" s="78" t="s">
        <v>3</v>
      </c>
      <c r="Q13" s="78" t="s">
        <v>4</v>
      </c>
      <c r="R13" s="79" t="s">
        <v>27</v>
      </c>
      <c r="S13" s="305"/>
      <c r="T13" s="212"/>
    </row>
    <row r="14" spans="1:20" s="117" customFormat="1" ht="18" customHeight="1">
      <c r="A14" s="192">
        <v>1</v>
      </c>
      <c r="B14" s="195">
        <v>59</v>
      </c>
      <c r="C14" s="198" t="s">
        <v>35</v>
      </c>
      <c r="D14" s="201" t="s">
        <v>44</v>
      </c>
      <c r="E14" s="204" t="s">
        <v>17</v>
      </c>
      <c r="F14" s="198" t="s">
        <v>37</v>
      </c>
      <c r="G14" s="207" t="s">
        <v>18</v>
      </c>
      <c r="H14" s="177" t="s">
        <v>19</v>
      </c>
      <c r="I14" s="180" t="s">
        <v>57</v>
      </c>
      <c r="J14" s="124">
        <v>1</v>
      </c>
      <c r="K14" s="139">
        <v>0.4166666666666667</v>
      </c>
      <c r="L14" s="81"/>
      <c r="M14" s="95"/>
      <c r="N14" s="95">
        <f>M14-L14</f>
        <v>0</v>
      </c>
      <c r="O14" s="96">
        <f>L14-K14</f>
        <v>-0.4166666666666667</v>
      </c>
      <c r="P14" s="133">
        <f>$L$9/O14/24</f>
        <v>-3.5</v>
      </c>
      <c r="Q14" s="183">
        <f>SUM($L$9:$L$12)/R14/24</f>
        <v>-10.285714285714286</v>
      </c>
      <c r="R14" s="315">
        <f>SUM(O14:O17)</f>
        <v>-0.4861111111111111</v>
      </c>
      <c r="S14" s="306">
        <f>SUM(N14:N17)+R14</f>
        <v>-0.4861111111111111</v>
      </c>
      <c r="T14" s="189"/>
    </row>
    <row r="15" spans="1:20" s="117" customFormat="1" ht="18" customHeight="1">
      <c r="A15" s="193"/>
      <c r="B15" s="196"/>
      <c r="C15" s="199"/>
      <c r="D15" s="202"/>
      <c r="E15" s="205"/>
      <c r="F15" s="199"/>
      <c r="G15" s="208"/>
      <c r="H15" s="178"/>
      <c r="I15" s="181"/>
      <c r="J15" s="126">
        <v>2</v>
      </c>
      <c r="K15" s="134">
        <f>M14+$R$9</f>
        <v>0.020833333333333332</v>
      </c>
      <c r="L15" s="69"/>
      <c r="M15" s="134"/>
      <c r="N15" s="134">
        <f>M15-L15</f>
        <v>0</v>
      </c>
      <c r="O15" s="97">
        <f>L15-K15</f>
        <v>-0.020833333333333332</v>
      </c>
      <c r="P15" s="135">
        <f>$L$10/O15/24</f>
        <v>-70</v>
      </c>
      <c r="Q15" s="184"/>
      <c r="R15" s="316"/>
      <c r="S15" s="307"/>
      <c r="T15" s="190"/>
    </row>
    <row r="16" spans="1:20" s="117" customFormat="1" ht="18" customHeight="1">
      <c r="A16" s="193"/>
      <c r="B16" s="196"/>
      <c r="C16" s="199"/>
      <c r="D16" s="202"/>
      <c r="E16" s="205"/>
      <c r="F16" s="199"/>
      <c r="G16" s="208"/>
      <c r="H16" s="178"/>
      <c r="I16" s="181"/>
      <c r="J16" s="126">
        <v>3</v>
      </c>
      <c r="K16" s="134">
        <f>M15+$R$10</f>
        <v>0.020833333333333332</v>
      </c>
      <c r="L16" s="69"/>
      <c r="M16" s="134"/>
      <c r="N16" s="134">
        <f>M16-L16</f>
        <v>0</v>
      </c>
      <c r="O16" s="128">
        <f>L16-K16</f>
        <v>-0.020833333333333332</v>
      </c>
      <c r="P16" s="135">
        <f>$L$11/O16/24</f>
        <v>-50</v>
      </c>
      <c r="Q16" s="184"/>
      <c r="R16" s="316"/>
      <c r="S16" s="307"/>
      <c r="T16" s="190"/>
    </row>
    <row r="17" spans="1:20" s="117" customFormat="1" ht="18" customHeight="1" thickBot="1">
      <c r="A17" s="194"/>
      <c r="B17" s="197"/>
      <c r="C17" s="200"/>
      <c r="D17" s="203"/>
      <c r="E17" s="206"/>
      <c r="F17" s="200"/>
      <c r="G17" s="209"/>
      <c r="H17" s="179"/>
      <c r="I17" s="182"/>
      <c r="J17" s="125">
        <v>4</v>
      </c>
      <c r="K17" s="136">
        <f>M16+$R$11</f>
        <v>0.027777777777777776</v>
      </c>
      <c r="L17" s="83"/>
      <c r="M17" s="137"/>
      <c r="N17" s="136">
        <f>M17-L17</f>
        <v>0</v>
      </c>
      <c r="O17" s="98">
        <f>L17-K17</f>
        <v>-0.027777777777777776</v>
      </c>
      <c r="P17" s="138">
        <f>$L$12/O17/24</f>
        <v>-37.5</v>
      </c>
      <c r="Q17" s="185"/>
      <c r="R17" s="317"/>
      <c r="S17" s="308"/>
      <c r="T17" s="191"/>
    </row>
    <row r="18" ht="12.75" customHeight="1"/>
    <row r="19" ht="30" customHeight="1">
      <c r="C19" s="120" t="s">
        <v>21</v>
      </c>
    </row>
    <row r="20" ht="30" customHeight="1">
      <c r="C20" s="120" t="s">
        <v>22</v>
      </c>
    </row>
    <row r="21" ht="12.75">
      <c r="A21" s="121"/>
    </row>
    <row r="22" ht="12.75">
      <c r="A22" s="122"/>
    </row>
    <row r="23" ht="12.75">
      <c r="A23" s="122"/>
    </row>
  </sheetData>
  <sheetProtection formatCells="0" formatColumns="0" formatRows="0" insertColumns="0" insertRows="0" insertHyperlinks="0" deleteColumns="0" deleteRows="0" sort="0" autoFilter="0" pivotTables="0"/>
  <mergeCells count="31">
    <mergeCell ref="A3:T3"/>
    <mergeCell ref="A4:T4"/>
    <mergeCell ref="A5:T5"/>
    <mergeCell ref="A6:T6"/>
    <mergeCell ref="A7:T7"/>
    <mergeCell ref="A9:A13"/>
    <mergeCell ref="B9:B13"/>
    <mergeCell ref="C9:C13"/>
    <mergeCell ref="D9:D13"/>
    <mergeCell ref="E9:E13"/>
    <mergeCell ref="G14:G17"/>
    <mergeCell ref="H14:H17"/>
    <mergeCell ref="F9:F13"/>
    <mergeCell ref="G9:G13"/>
    <mergeCell ref="H9:H13"/>
    <mergeCell ref="I9:I13"/>
    <mergeCell ref="I14:I17"/>
    <mergeCell ref="A14:A17"/>
    <mergeCell ref="B14:B17"/>
    <mergeCell ref="C14:C17"/>
    <mergeCell ref="D14:D17"/>
    <mergeCell ref="E14:E17"/>
    <mergeCell ref="F14:F17"/>
    <mergeCell ref="J9:J13"/>
    <mergeCell ref="N9:O9"/>
    <mergeCell ref="Q14:Q17"/>
    <mergeCell ref="R14:R17"/>
    <mergeCell ref="S14:S17"/>
    <mergeCell ref="T14:T17"/>
    <mergeCell ref="S9:S13"/>
    <mergeCell ref="T9:T13"/>
  </mergeCells>
  <conditionalFormatting sqref="N14:N17">
    <cfRule type="cellIs" priority="3" dxfId="43" operator="greaterThan" stopIfTrue="1">
      <formula>0.0138888888888889</formula>
    </cfRule>
  </conditionalFormatting>
  <conditionalFormatting sqref="N17">
    <cfRule type="cellIs" priority="2" dxfId="43" operator="greaterThan" stopIfTrue="1">
      <formula>0.0208333333333333</formula>
    </cfRule>
  </conditionalFormatting>
  <conditionalFormatting sqref="P14:Q17">
    <cfRule type="cellIs" priority="1" dxfId="43" operator="greaterThan" stopIfTrue="1">
      <formula>16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73" r:id="rId2"/>
  <headerFooter alignWithMargins="0">
    <oddHeader>&amp;R&amp;8©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ТОШИБА</dc:creator>
  <cp:keywords/>
  <dc:description/>
  <cp:lastModifiedBy>Пользователь Windows</cp:lastModifiedBy>
  <cp:lastPrinted>2018-11-20T15:39:55Z</cp:lastPrinted>
  <dcterms:created xsi:type="dcterms:W3CDTF">2010-01-21T11:17:41Z</dcterms:created>
  <dcterms:modified xsi:type="dcterms:W3CDTF">2018-11-20T15:40:33Z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